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375" yWindow="690" windowWidth="20700" windowHeight="7425"/>
  </bookViews>
  <sheets>
    <sheet name="orçamento" sheetId="1" r:id="rId1"/>
    <sheet name="Plan2" sheetId="2" r:id="rId2"/>
  </sheets>
  <definedNames>
    <definedName name="_xlnm._FilterDatabase" localSheetId="0" hidden="1">orçamento!#REF!</definedName>
    <definedName name="_xlnm.Print_Area" localSheetId="0">orçamento!$A$2:$O$143</definedName>
    <definedName name="_xlnm.Print_Titles" localSheetId="0">orçamento!$16:$18</definedName>
  </definedNames>
  <calcPr calcId="125725"/>
</workbook>
</file>

<file path=xl/calcChain.xml><?xml version="1.0" encoding="utf-8"?>
<calcChain xmlns="http://schemas.openxmlformats.org/spreadsheetml/2006/main">
  <c r="L143" i="1"/>
  <c r="O143"/>
  <c r="I143"/>
  <c r="O141"/>
  <c r="M139"/>
  <c r="L141"/>
  <c r="J139"/>
  <c r="I141"/>
  <c r="D139"/>
  <c r="D138"/>
  <c r="O134"/>
  <c r="M129"/>
  <c r="M130"/>
  <c r="M131"/>
  <c r="M132"/>
  <c r="L134"/>
  <c r="J129"/>
  <c r="J130"/>
  <c r="J131"/>
  <c r="J132"/>
  <c r="I134"/>
  <c r="D132"/>
  <c r="D131"/>
  <c r="D130"/>
  <c r="D129"/>
  <c r="D128"/>
  <c r="O124"/>
  <c r="L124"/>
  <c r="I124"/>
  <c r="M111"/>
  <c r="M112"/>
  <c r="M113"/>
  <c r="M114"/>
  <c r="M115"/>
  <c r="M116"/>
  <c r="M117"/>
  <c r="M118"/>
  <c r="M119"/>
  <c r="M120"/>
  <c r="M121"/>
  <c r="M110"/>
  <c r="J111"/>
  <c r="J112"/>
  <c r="J113"/>
  <c r="J114"/>
  <c r="J115"/>
  <c r="J116"/>
  <c r="J117"/>
  <c r="J118"/>
  <c r="J119"/>
  <c r="J120"/>
  <c r="J121"/>
  <c r="J110"/>
  <c r="D120"/>
  <c r="D121"/>
  <c r="D122"/>
  <c r="D119"/>
  <c r="D118"/>
  <c r="D117"/>
  <c r="D116"/>
  <c r="D115"/>
  <c r="D114"/>
  <c r="D113"/>
  <c r="D112"/>
  <c r="D111"/>
  <c r="D110"/>
  <c r="O106"/>
  <c r="M96"/>
  <c r="M97"/>
  <c r="M98"/>
  <c r="M99"/>
  <c r="M100"/>
  <c r="M101"/>
  <c r="M102"/>
  <c r="M103"/>
  <c r="M104"/>
  <c r="L106"/>
  <c r="J96"/>
  <c r="J97"/>
  <c r="J98"/>
  <c r="J99"/>
  <c r="J100"/>
  <c r="J101"/>
  <c r="J102"/>
  <c r="J103"/>
  <c r="J104"/>
  <c r="J95"/>
  <c r="I106"/>
  <c r="D102"/>
  <c r="D103"/>
  <c r="D104"/>
  <c r="D101"/>
  <c r="D100"/>
  <c r="D99"/>
  <c r="D98"/>
  <c r="D97"/>
  <c r="D96"/>
  <c r="D95"/>
  <c r="M75"/>
  <c r="M76"/>
  <c r="M77"/>
  <c r="M78"/>
  <c r="M79"/>
  <c r="M80"/>
  <c r="M81"/>
  <c r="M82"/>
  <c r="M83"/>
  <c r="M84"/>
  <c r="M85"/>
  <c r="M86"/>
  <c r="M87"/>
  <c r="M88"/>
  <c r="M89"/>
  <c r="J75"/>
  <c r="J76"/>
  <c r="J77"/>
  <c r="J78"/>
  <c r="J79"/>
  <c r="J80"/>
  <c r="J81"/>
  <c r="J82"/>
  <c r="J83"/>
  <c r="J84"/>
  <c r="J85"/>
  <c r="J86"/>
  <c r="J87"/>
  <c r="J88"/>
  <c r="J89"/>
  <c r="O91"/>
  <c r="L91"/>
  <c r="I91"/>
  <c r="D78"/>
  <c r="D79"/>
  <c r="D80"/>
  <c r="D81"/>
  <c r="D82"/>
  <c r="D83"/>
  <c r="D84"/>
  <c r="D85"/>
  <c r="D86"/>
  <c r="D87"/>
  <c r="D88"/>
  <c r="D89"/>
  <c r="D77"/>
  <c r="D76"/>
  <c r="D75"/>
  <c r="D74"/>
  <c r="O70"/>
  <c r="L70"/>
  <c r="I70"/>
  <c r="M66"/>
  <c r="M67"/>
  <c r="M68"/>
  <c r="J66"/>
  <c r="J67"/>
  <c r="J68"/>
  <c r="D67"/>
  <c r="D68"/>
  <c r="D66"/>
  <c r="D65"/>
  <c r="O61"/>
  <c r="M59"/>
  <c r="J59"/>
  <c r="L61"/>
  <c r="I61"/>
  <c r="D59"/>
  <c r="D58"/>
  <c r="O54"/>
  <c r="L54"/>
  <c r="M52"/>
  <c r="J52"/>
  <c r="I54"/>
  <c r="D52"/>
  <c r="D51"/>
  <c r="M43"/>
  <c r="M44"/>
  <c r="M45"/>
  <c r="J43"/>
  <c r="J44"/>
  <c r="J45"/>
  <c r="O47"/>
  <c r="L47"/>
  <c r="I47"/>
  <c r="D45"/>
  <c r="D44"/>
  <c r="D43"/>
  <c r="D42"/>
  <c r="D36"/>
  <c r="M29"/>
  <c r="M30"/>
  <c r="J29"/>
  <c r="J30"/>
  <c r="O32"/>
  <c r="L32"/>
  <c r="I32"/>
  <c r="D30"/>
  <c r="D29"/>
  <c r="D28"/>
  <c r="M22"/>
  <c r="J22"/>
  <c r="D22"/>
  <c r="D21"/>
  <c r="L28"/>
  <c r="M28"/>
  <c r="N28"/>
  <c r="L29"/>
  <c r="O29" s="1"/>
  <c r="N29"/>
  <c r="L30"/>
  <c r="N30"/>
  <c r="L36"/>
  <c r="L38" s="1"/>
  <c r="M36"/>
  <c r="N36"/>
  <c r="L42"/>
  <c r="M42"/>
  <c r="N42"/>
  <c r="L43"/>
  <c r="N43"/>
  <c r="L44"/>
  <c r="N44"/>
  <c r="L45"/>
  <c r="O45" s="1"/>
  <c r="N45"/>
  <c r="L51"/>
  <c r="M51"/>
  <c r="N51"/>
  <c r="L52"/>
  <c r="N52"/>
  <c r="L58"/>
  <c r="M58"/>
  <c r="N58"/>
  <c r="L59"/>
  <c r="N59"/>
  <c r="L65"/>
  <c r="M65"/>
  <c r="N65"/>
  <c r="L66"/>
  <c r="N66"/>
  <c r="L67"/>
  <c r="N67"/>
  <c r="L68"/>
  <c r="N68"/>
  <c r="L74"/>
  <c r="M74"/>
  <c r="N74"/>
  <c r="L75"/>
  <c r="N75"/>
  <c r="L76"/>
  <c r="N76"/>
  <c r="L77"/>
  <c r="N77"/>
  <c r="L78"/>
  <c r="N78"/>
  <c r="L79"/>
  <c r="N79"/>
  <c r="L80"/>
  <c r="N80"/>
  <c r="L81"/>
  <c r="N81"/>
  <c r="L82"/>
  <c r="N82"/>
  <c r="L83"/>
  <c r="N83"/>
  <c r="L84"/>
  <c r="N84"/>
  <c r="L85"/>
  <c r="N85"/>
  <c r="L86"/>
  <c r="N86"/>
  <c r="L87"/>
  <c r="N87"/>
  <c r="L88"/>
  <c r="N88"/>
  <c r="L89"/>
  <c r="N89"/>
  <c r="L95"/>
  <c r="M95"/>
  <c r="N95"/>
  <c r="L96"/>
  <c r="N96"/>
  <c r="L97"/>
  <c r="N97"/>
  <c r="L98"/>
  <c r="N98"/>
  <c r="L99"/>
  <c r="N99"/>
  <c r="L100"/>
  <c r="N100"/>
  <c r="L101"/>
  <c r="N101"/>
  <c r="L102"/>
  <c r="N102"/>
  <c r="L103"/>
  <c r="N103"/>
  <c r="L104"/>
  <c r="N104"/>
  <c r="L110"/>
  <c r="N110"/>
  <c r="L111"/>
  <c r="N111"/>
  <c r="L112"/>
  <c r="N112"/>
  <c r="L113"/>
  <c r="N113"/>
  <c r="L114"/>
  <c r="N114"/>
  <c r="L115"/>
  <c r="N115"/>
  <c r="L116"/>
  <c r="N116"/>
  <c r="L117"/>
  <c r="N117"/>
  <c r="L118"/>
  <c r="N118"/>
  <c r="L119"/>
  <c r="N119"/>
  <c r="L120"/>
  <c r="N120"/>
  <c r="L121"/>
  <c r="N121"/>
  <c r="L122"/>
  <c r="M122"/>
  <c r="N122"/>
  <c r="L128"/>
  <c r="M128"/>
  <c r="N128"/>
  <c r="L129"/>
  <c r="N129"/>
  <c r="L130"/>
  <c r="N130"/>
  <c r="L131"/>
  <c r="O131" s="1"/>
  <c r="N131"/>
  <c r="L132"/>
  <c r="N132"/>
  <c r="L138"/>
  <c r="M138"/>
  <c r="N138"/>
  <c r="L139"/>
  <c r="N139"/>
  <c r="O139"/>
  <c r="N22"/>
  <c r="L22"/>
  <c r="N21"/>
  <c r="M21"/>
  <c r="L21"/>
  <c r="L24" s="1"/>
  <c r="I28"/>
  <c r="O28" s="1"/>
  <c r="J28"/>
  <c r="I29"/>
  <c r="I30"/>
  <c r="I36"/>
  <c r="I38" s="1"/>
  <c r="J36"/>
  <c r="I42"/>
  <c r="J42"/>
  <c r="I43"/>
  <c r="I44"/>
  <c r="O44" s="1"/>
  <c r="I45"/>
  <c r="I51"/>
  <c r="J51"/>
  <c r="I52"/>
  <c r="O52" s="1"/>
  <c r="I58"/>
  <c r="J58"/>
  <c r="I59"/>
  <c r="I65"/>
  <c r="O65" s="1"/>
  <c r="J65"/>
  <c r="I66"/>
  <c r="I67"/>
  <c r="I68"/>
  <c r="I74"/>
  <c r="J74"/>
  <c r="I75"/>
  <c r="I76"/>
  <c r="O76" s="1"/>
  <c r="I77"/>
  <c r="O77" s="1"/>
  <c r="I78"/>
  <c r="I79"/>
  <c r="O79" s="1"/>
  <c r="I80"/>
  <c r="O80" s="1"/>
  <c r="I81"/>
  <c r="I82"/>
  <c r="O82" s="1"/>
  <c r="I83"/>
  <c r="I84"/>
  <c r="I85"/>
  <c r="O85" s="1"/>
  <c r="I86"/>
  <c r="I87"/>
  <c r="I88"/>
  <c r="O88" s="1"/>
  <c r="I89"/>
  <c r="I95"/>
  <c r="O95" s="1"/>
  <c r="I96"/>
  <c r="I97"/>
  <c r="I98"/>
  <c r="I99"/>
  <c r="I100"/>
  <c r="O100" s="1"/>
  <c r="I101"/>
  <c r="O101" s="1"/>
  <c r="I102"/>
  <c r="O102" s="1"/>
  <c r="I103"/>
  <c r="O103" s="1"/>
  <c r="I104"/>
  <c r="I110"/>
  <c r="I111"/>
  <c r="I112"/>
  <c r="I113"/>
  <c r="I114"/>
  <c r="I115"/>
  <c r="O115" s="1"/>
  <c r="I116"/>
  <c r="O116" s="1"/>
  <c r="I117"/>
  <c r="I118"/>
  <c r="I119"/>
  <c r="O119" s="1"/>
  <c r="I120"/>
  <c r="I121"/>
  <c r="I122"/>
  <c r="J122"/>
  <c r="I128"/>
  <c r="J128"/>
  <c r="I129"/>
  <c r="I130"/>
  <c r="O130" s="1"/>
  <c r="I131"/>
  <c r="I132"/>
  <c r="I138"/>
  <c r="J138"/>
  <c r="I139"/>
  <c r="I22"/>
  <c r="J21"/>
  <c r="I21"/>
  <c r="I24" s="1"/>
  <c r="R18"/>
  <c r="O121" l="1"/>
  <c r="O110"/>
  <c r="O122"/>
  <c r="O67"/>
  <c r="O97"/>
  <c r="O58"/>
  <c r="O111"/>
  <c r="O74"/>
  <c r="O43"/>
  <c r="O86"/>
  <c r="O22"/>
  <c r="O75"/>
  <c r="O30"/>
  <c r="O98"/>
  <c r="O112"/>
  <c r="O138"/>
  <c r="O36"/>
  <c r="O38" s="1"/>
  <c r="O113"/>
  <c r="O84"/>
  <c r="O68"/>
  <c r="O128"/>
  <c r="O89"/>
  <c r="O83"/>
  <c r="O104"/>
  <c r="O118"/>
  <c r="O81"/>
  <c r="O78"/>
  <c r="O132"/>
  <c r="O129"/>
  <c r="O120"/>
  <c r="O117"/>
  <c r="O114"/>
  <c r="O99"/>
  <c r="O96"/>
  <c r="O87"/>
  <c r="O66"/>
  <c r="O59"/>
  <c r="O51"/>
  <c r="O42"/>
  <c r="O21"/>
  <c r="O24" s="1"/>
</calcChain>
</file>

<file path=xl/sharedStrings.xml><?xml version="1.0" encoding="utf-8"?>
<sst xmlns="http://schemas.openxmlformats.org/spreadsheetml/2006/main" count="343" uniqueCount="192">
  <si>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</si>
  <si>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</si>
  <si>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</si>
  <si>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</si>
  <si>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</si>
  <si>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</si>
  <si>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</si>
  <si>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ORÇAMENTO RESUMIDO DESONERADO</t>
  </si>
  <si>
    <t>Fonte de Referência</t>
  </si>
  <si>
    <t>Código de Referência</t>
  </si>
  <si>
    <t>Data de Referência</t>
  </si>
  <si>
    <t>Total UNITÁRIO</t>
  </si>
  <si>
    <t>Total GERAL</t>
  </si>
  <si>
    <t>Data Base:</t>
  </si>
  <si>
    <t>TIPO</t>
  </si>
  <si>
    <t>SINAPI</t>
  </si>
  <si>
    <t>COMP. MODIF.</t>
  </si>
  <si>
    <t>FRANARIN</t>
  </si>
  <si>
    <t>COMP. PROPR.</t>
  </si>
  <si>
    <t>COTAÇÃO</t>
  </si>
  <si>
    <t>Total do Grupo</t>
  </si>
  <si>
    <t>TOTAL DO ORÇAMENTO</t>
  </si>
  <si>
    <t>ANOTACAO/REGISTRO DE RESPONSAB TECNICA - ART/RRT DE EXECUCAO</t>
  </si>
  <si>
    <t>2.1</t>
  </si>
  <si>
    <t>UN</t>
  </si>
  <si>
    <t>CJ</t>
  </si>
  <si>
    <t>MS</t>
  </si>
  <si>
    <t>LIMPEZA PERMANENTE DA OBRA E TRANSPORTES INTERNOS</t>
  </si>
  <si>
    <t>1.1</t>
  </si>
  <si>
    <t>2.2</t>
  </si>
  <si>
    <t>Material com BDI</t>
  </si>
  <si>
    <t>Mão-de-Obra com BDI</t>
  </si>
  <si>
    <t>BDI (%)</t>
  </si>
  <si>
    <t>BDI de Referência:</t>
  </si>
  <si>
    <t>BDI Reduzido:</t>
  </si>
  <si>
    <t>Encargos Sociais:</t>
  </si>
  <si>
    <t xml:space="preserve"> 1.</t>
  </si>
  <si>
    <t xml:space="preserve"> SERVIÇOS TÉCNICOS E DESPESAS DIVERSAS</t>
  </si>
  <si>
    <t xml:space="preserve"> 2.</t>
  </si>
  <si>
    <t xml:space="preserve"> INSTALAÇÕES PROVISÓRIAS</t>
  </si>
  <si>
    <t>ANDAIME METALICO TUBULAR TIPO TORRE - LOCAÇAO MENSAL</t>
  </si>
  <si>
    <t xml:space="preserve"> 3.</t>
  </si>
  <si>
    <t xml:space="preserve"> ADMINISTRAÇÃO LOCAL DA OBRA</t>
  </si>
  <si>
    <t xml:space="preserve"> 4.</t>
  </si>
  <si>
    <t xml:space="preserve"> PAREDES E PAINÉIS</t>
  </si>
  <si>
    <t xml:space="preserve"> 5.</t>
  </si>
  <si>
    <t xml:space="preserve"> PISOS INTERNOS</t>
  </si>
  <si>
    <t xml:space="preserve"> 6.</t>
  </si>
  <si>
    <t xml:space="preserve"> REVESTIMENTOS</t>
  </si>
  <si>
    <t xml:space="preserve"> 7.</t>
  </si>
  <si>
    <t xml:space="preserve"> ESQUADRIAS </t>
  </si>
  <si>
    <t xml:space="preserve"> 8.</t>
  </si>
  <si>
    <t xml:space="preserve"> INSTALAÇÕES ELÉTRICAS</t>
  </si>
  <si>
    <t>CABO MULTIPOLAR, HEPR 90°C 1kV 3x1,5MM2</t>
  </si>
  <si>
    <t>CONECTOR RJ-45 FÊMEA CAT 6A</t>
  </si>
  <si>
    <t>CONECTOR RJ-45 MACHO CAT 6A</t>
  </si>
  <si>
    <t xml:space="preserve"> 9.</t>
  </si>
  <si>
    <t xml:space="preserve"> INSTALAÇÕES HIDROSSANITÁRIAS E INCÊNDIO</t>
  </si>
  <si>
    <t>10.</t>
  </si>
  <si>
    <t xml:space="preserve"> INSTALAÇÕES DE CLIMATIZAÇÃO</t>
  </si>
  <si>
    <t>UNIDADE INTERNA TIPO HI-WALL MIDEA CAP. 9.000BTU/H CONT. S/F</t>
  </si>
  <si>
    <t>REDE FRIGORIGENA SISTEMA VRF C/ISOLAMENTO 1/4" E 3/8"</t>
  </si>
  <si>
    <t>REDE FRIGORIGENA SISTEMA VRF C/ISOLAMENTO 1/4" E 1/2"</t>
  </si>
  <si>
    <t>VALVULA DE ESFERA GBC 1/4"</t>
  </si>
  <si>
    <t>VALVULA DE ESFERA GBC 3/8"</t>
  </si>
  <si>
    <t>REFINETE</t>
  </si>
  <si>
    <t>CARGA ADICIONAL GAS R-410A (VACUO E CARGA)</t>
  </si>
  <si>
    <t>NITROGENIO P/SOLDA E PRESSURIZAÇAO P/TESTE DE VAZAMENTO</t>
  </si>
  <si>
    <t>INTERLIGAÇOES ELETRICAS UNIDADES INTERNAS E DRENOS</t>
  </si>
  <si>
    <t>CABEAMENTO DE COMUNICAÇAO E ACESSORIOS</t>
  </si>
  <si>
    <t>REENDEREÇAMENTO E TESTES</t>
  </si>
  <si>
    <t>TRANSPORTE VERTICAL E HORIZONTAL</t>
  </si>
  <si>
    <t>11.</t>
  </si>
  <si>
    <t xml:space="preserve"> PINTURA</t>
  </si>
  <si>
    <t xml:space="preserve"> SERVICOS FINAIS</t>
  </si>
  <si>
    <t>Endereço: RUA SANTANA, Nº 440 - PORTO ALEGRE - RS</t>
  </si>
  <si>
    <t>1.2</t>
  </si>
  <si>
    <t>2.3</t>
  </si>
  <si>
    <t>MONTAGEM E DESMONTAGEM DE ANDAIME TUBULAR TIPO TORRE</t>
  </si>
  <si>
    <t>BAIAS EM MADEIRA P/SEPARACAO DE RESIDUOS CLASSES A/B/C</t>
  </si>
  <si>
    <t>3.1</t>
  </si>
  <si>
    <t>ADMINISTRAÇAO LOCAL DA OBRA</t>
  </si>
  <si>
    <t>4.1</t>
  </si>
  <si>
    <t>4.2</t>
  </si>
  <si>
    <t>4.3</t>
  </si>
  <si>
    <t>4.4</t>
  </si>
  <si>
    <t>PROTEÇÃO PISO/AMBIENTE EXTERNO À OBRA C/LONA PLÁSTICA</t>
  </si>
  <si>
    <t>PAREDE GESSO ACARTONADO E=10CM - 2 FACES SIMPLES COM GUIAS SIMPLES</t>
  </si>
  <si>
    <t>ABERTURA/FECHAMENTO VAO PAREDE GESSO ACARTONADO INC.ARREMATE</t>
  </si>
  <si>
    <t>ISOLAMENTO ACUSTICO GESSO ACARTONADO C/LA DE ROCHA E=50MM</t>
  </si>
  <si>
    <t>5.1</t>
  </si>
  <si>
    <t>5.2</t>
  </si>
  <si>
    <t>RECORTE DE RODAPE P/EXECUCAO PAREDE GESSO ACART.</t>
  </si>
  <si>
    <t>RODAPE BOLEADO LAMINADO MADEIRA</t>
  </si>
  <si>
    <t>6.1</t>
  </si>
  <si>
    <t>6.2</t>
  </si>
  <si>
    <t>REMOÇAO/RECOLOCAÇAO DE FORRO DE FIBRA MINERAL</t>
  </si>
  <si>
    <t>PERFIL CANTON.ALUM. BRANCO 25X25MM E=1,6MM P/ACABAMENTO</t>
  </si>
  <si>
    <t>7.1</t>
  </si>
  <si>
    <t>7.2</t>
  </si>
  <si>
    <t>7.3</t>
  </si>
  <si>
    <t>7.4</t>
  </si>
  <si>
    <t>1264MP</t>
  </si>
  <si>
    <t>RECORTE DE RODAMEIO P/EXECUCAO PAREDE GESSO ACART.</t>
  </si>
  <si>
    <t>PORTA PRONTA LAMINADA MADEIRA LISA ABRIR C/VENEZ 82X210</t>
  </si>
  <si>
    <t>RODAMEIO MADEIRA LAMINADA BOLEADA</t>
  </si>
  <si>
    <t>FIXADOR DE PORTA LATAO TIPO MACHO/FÊMEA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</si>
  <si>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</si>
  <si>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</si>
  <si>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</si>
  <si>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</si>
  <si>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</si>
  <si>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</si>
  <si>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</si>
  <si>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</si>
  <si>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</si>
  <si>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</si>
  <si>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</si>
  <si>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</si>
  <si>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</si>
  <si>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</si>
  <si>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</si>
  <si>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</si>
  <si>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ELETRODUTO PVC RÍGIDO 20mm (3/4")</t>
  </si>
  <si>
    <t>TOMADA 2 P+T 10A EMBUTIR DUPLA COM PLACA 100x100mm</t>
  </si>
  <si>
    <t>ADAPTADOR PERFILADO/ELETROCALHA P/ELETRODUTO</t>
  </si>
  <si>
    <t>FIO ISOLADO 2,5 mm2 PVC 450/750 V ANTICHAMA BWF</t>
  </si>
  <si>
    <t>CAIXA ESTAMPADA 4X4" (102X102MM) CHAPA 20</t>
  </si>
  <si>
    <t>INTERRUPTOR SIMPLES EMBUTIR COM PLACA 50x100mm</t>
  </si>
  <si>
    <t>CAIXA ESTAMPADA 2X4" (51X102MM) CHAPA 20</t>
  </si>
  <si>
    <t>EQUIPE P/ READEQUAR A ILUMINAÇÃO DAS NOVAS SALAS</t>
  </si>
  <si>
    <t>PLACA CEGA PVC 100x100mm</t>
  </si>
  <si>
    <t>CONECTOR RJ-45 CAT 6 DUPLO C/CAIXA 100x100mm</t>
  </si>
  <si>
    <t>IDENTIFICAÇÃO PONTO DE CABEAMENTO ESTRUTURADO</t>
  </si>
  <si>
    <t>CABO UTP 4 PARES CATEGORIA 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</si>
  <si>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</si>
  <si>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</si>
  <si>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</si>
  <si>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</si>
  <si>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</si>
  <si>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</si>
  <si>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</si>
  <si>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</si>
  <si>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</si>
  <si>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</si>
  <si>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TUBO PVC RIGIDO SOLDAVEL 25MM</t>
  </si>
  <si>
    <t>JOELHO 90 PVC RIGIDO SOLDAVEL 25MM</t>
  </si>
  <si>
    <t>TE 90 PVC RIGIDO SOLDAVEL 25MM</t>
  </si>
  <si>
    <t>LUVA PVC SOLDAVEL 25MM</t>
  </si>
  <si>
    <t>ELETRODUTO PVC VERMELHO 3/4" P/SISTEMA DE INCENDIO</t>
  </si>
  <si>
    <t>LUVA ELETRODUTO PVC VERMELHO 3/4" P/SIST. INCENDIO</t>
  </si>
  <si>
    <t>ABRAÇADEIRA AÇO ZINC. TIPO D C/TRAVA P/ELETR.  3/4" (19MM)</t>
  </si>
  <si>
    <t>CAIXA CONDULETE PVC 4"X2" VERMELHA C/5 ENT.3/4" COM TAMPA</t>
  </si>
  <si>
    <t>DETECTOR DE FUMAÇA ENDEREÇAVEL C/LED P/SIST. INCENDIO</t>
  </si>
  <si>
    <t>CABO COBRE BLINDADO 2 x 0,75 mm2 600 V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</si>
  <si>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</si>
  <si>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</si>
  <si>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</si>
  <si>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</si>
  <si>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</si>
  <si>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</si>
  <si>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</si>
  <si>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</si>
  <si>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</si>
  <si>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</si>
  <si>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</si>
  <si>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</si>
  <si>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</si>
  <si>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CAIXA DE PASSAGEM P/SPLIT C/SAIDA CENTRAL 39X22X6CM</t>
  </si>
  <si>
    <t>11.1</t>
  </si>
  <si>
    <t>11.2</t>
  </si>
  <si>
    <t>11.3</t>
  </si>
  <si>
    <t>11.4</t>
  </si>
  <si>
    <t>11.5</t>
  </si>
  <si>
    <t>SELADOR INTERNO 1 DEMAO</t>
  </si>
  <si>
    <t>FUNDO PREPARADOR 1 DEMAO</t>
  </si>
  <si>
    <t>MASSA CORRIDA PVA 2 DEMAOS</t>
  </si>
  <si>
    <t>PINTURA ACRILICA SOBRE MASSA - 2 DEMAOS</t>
  </si>
  <si>
    <t>PINTURA SELADOR S/MADEIRA - 2 DEMAOS</t>
  </si>
  <si>
    <t>12.</t>
  </si>
  <si>
    <t>12.1</t>
  </si>
  <si>
    <t>12.2</t>
  </si>
  <si>
    <t>REMOCAO DE ENTULHO - LOCACAO CAÇAMBA 4M3</t>
  </si>
  <si>
    <t>LIMPEZA FINAL DA OBRA</t>
  </si>
  <si>
    <t>M</t>
  </si>
  <si>
    <t>M2</t>
  </si>
  <si>
    <t>PT</t>
  </si>
  <si>
    <t>H</t>
  </si>
  <si>
    <t>KG</t>
  </si>
  <si>
    <t>M3</t>
  </si>
  <si>
    <t>Obra: REFORMA 7º PAV. TORRE B - PROMOTORIAS DE JUSTIÇA ESPECIALIZADAS</t>
  </si>
  <si>
    <t>LUMINARIA LED DOWNLIGHT SLIM 18W 4000K 1260 Lm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</si>
</sst>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,##0.0000"/>
    <numFmt numFmtId="166" formatCode="General_)"/>
  </numFmts>
  <fonts count="12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Courier"/>
      <family val="3"/>
    </font>
    <font>
      <b/>
      <sz val="8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39" fontId="7" fillId="0" borderId="0"/>
    <xf numFmtId="9" fontId="1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NumberFormat="1" applyProtection="1"/>
    <xf numFmtId="3" fontId="0" fillId="0" borderId="0" xfId="0" applyNumberForma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Protection="1"/>
    <xf numFmtId="4" fontId="0" fillId="2" borderId="0" xfId="0" applyNumberFormat="1" applyFill="1" applyProtection="1"/>
    <xf numFmtId="0" fontId="0" fillId="2" borderId="0" xfId="0" applyFill="1" applyAlignment="1" applyProtection="1">
      <alignment horizontal="centerContinuous" vertical="top"/>
    </xf>
    <xf numFmtId="4" fontId="0" fillId="2" borderId="0" xfId="0" applyNumberFormat="1" applyFill="1" applyAlignment="1" applyProtection="1">
      <alignment horizontal="centerContinuous" vertical="top"/>
    </xf>
    <xf numFmtId="0" fontId="0" fillId="2" borderId="0" xfId="0" applyFill="1" applyAlignment="1" applyProtection="1">
      <alignment vertical="top"/>
    </xf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/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left"/>
    </xf>
    <xf numFmtId="1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7" fontId="2" fillId="2" borderId="0" xfId="0" applyNumberFormat="1" applyFont="1" applyFill="1" applyBorder="1" applyAlignment="1">
      <alignment horizontal="left"/>
    </xf>
    <xf numFmtId="166" fontId="9" fillId="0" borderId="7" xfId="3" applyNumberFormat="1" applyFont="1" applyFill="1" applyBorder="1" applyAlignment="1" applyProtection="1"/>
    <xf numFmtId="166" fontId="9" fillId="0" borderId="8" xfId="3" applyNumberFormat="1" applyFont="1" applyFill="1" applyBorder="1" applyAlignment="1" applyProtection="1"/>
    <xf numFmtId="166" fontId="9" fillId="0" borderId="9" xfId="3" applyNumberFormat="1" applyFont="1" applyFill="1" applyBorder="1" applyAlignment="1" applyProtection="1"/>
    <xf numFmtId="166" fontId="9" fillId="0" borderId="10" xfId="3" applyNumberFormat="1" applyFont="1" applyFill="1" applyBorder="1" applyAlignment="1" applyProtection="1"/>
    <xf numFmtId="166" fontId="9" fillId="0" borderId="11" xfId="3" applyNumberFormat="1" applyFont="1" applyFill="1" applyBorder="1" applyAlignment="1" applyProtection="1"/>
    <xf numFmtId="166" fontId="9" fillId="0" borderId="12" xfId="3" applyNumberFormat="1" applyFont="1" applyFill="1" applyBorder="1" applyAlignment="1" applyProtection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10" fontId="2" fillId="2" borderId="0" xfId="4" applyNumberFormat="1" applyFont="1" applyFill="1" applyAlignment="1">
      <alignment horizontal="left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17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vertical="top"/>
      <protection locked="0"/>
    </xf>
    <xf numFmtId="164" fontId="2" fillId="5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4" fontId="2" fillId="4" borderId="6" xfId="0" applyNumberFormat="1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 applyProtection="1">
      <alignment horizontal="left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166" fontId="8" fillId="0" borderId="14" xfId="3" applyNumberFormat="1" applyFont="1" applyFill="1" applyBorder="1" applyAlignment="1" applyProtection="1">
      <alignment horizontal="left"/>
    </xf>
    <xf numFmtId="166" fontId="8" fillId="0" borderId="15" xfId="3" applyNumberFormat="1" applyFont="1" applyFill="1" applyBorder="1" applyAlignment="1" applyProtection="1">
      <alignment horizontal="left"/>
    </xf>
    <xf numFmtId="166" fontId="8" fillId="0" borderId="16" xfId="3" applyNumberFormat="1" applyFont="1" applyFill="1" applyBorder="1" applyAlignment="1" applyProtection="1">
      <alignment horizontal="left"/>
    </xf>
    <xf numFmtId="166" fontId="9" fillId="0" borderId="17" xfId="3" applyNumberFormat="1" applyFont="1" applyFill="1" applyBorder="1" applyAlignment="1" applyProtection="1">
      <alignment horizontal="left"/>
    </xf>
    <xf numFmtId="166" fontId="9" fillId="0" borderId="6" xfId="3" applyNumberFormat="1" applyFont="1" applyFill="1" applyBorder="1" applyAlignment="1" applyProtection="1">
      <alignment horizontal="left"/>
    </xf>
    <xf numFmtId="166" fontId="9" fillId="0" borderId="18" xfId="3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3" xfId="2"/>
    <cellStyle name="Normal_Fundação - Baldrames e Blocos" xfId="3"/>
    <cellStyle name="Porcentagem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976746</xdr:colOff>
      <xdr:row>1</xdr:row>
      <xdr:rowOff>0</xdr:rowOff>
    </xdr:from>
    <xdr:to>
      <xdr:col>10</xdr:col>
      <xdr:colOff>161925</xdr:colOff>
      <xdr:row>7</xdr:row>
      <xdr:rowOff>219075</xdr:rowOff>
    </xdr:to>
    <xdr:pic>
      <xdr:nvPicPr>
        <xdr:cNvPr id="1229" name="Imagem 2" descr="Cabeçalho-e-Rodapé-Colorid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1" y="0"/>
          <a:ext cx="5757429" cy="1310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S143"/>
  <sheetViews>
    <sheetView tabSelected="1" topLeftCell="A77" zoomScale="110" zoomScaleNormal="110" workbookViewId="0">
      <selection activeCell="G83" sqref="G83"/>
    </sheetView>
  </sheetViews>
  <sheetFormatPr defaultRowHeight="12.75"/>
  <cols>
    <col min="1" max="1" width="9" style="13" bestFit="1" customWidth="1"/>
    <col min="2" max="2" width="16" style="13" customWidth="1"/>
    <col min="3" max="3" width="9.140625" style="13" customWidth="1"/>
    <col min="4" max="4" width="9.5703125" style="13" customWidth="1"/>
    <col min="5" max="5" width="55.7109375" style="13" customWidth="1"/>
    <col min="6" max="6" width="9.7109375" style="13" bestFit="1" customWidth="1"/>
    <col min="7" max="7" width="5" style="13" customWidth="1"/>
    <col min="8" max="8" width="10.28515625" style="13" bestFit="1" customWidth="1"/>
    <col min="9" max="9" width="10.7109375" style="13" bestFit="1" customWidth="1"/>
    <col min="10" max="10" width="7" style="13" bestFit="1" customWidth="1"/>
    <col min="11" max="11" width="12" style="13" customWidth="1"/>
    <col min="12" max="12" width="11.28515625" style="13" customWidth="1"/>
    <col min="13" max="13" width="7" style="13" bestFit="1" customWidth="1"/>
    <col min="14" max="14" width="11.28515625" style="13" customWidth="1"/>
    <col min="15" max="15" width="13.28515625" style="15" bestFit="1" customWidth="1"/>
    <col min="16" max="16" width="9.140625" style="13"/>
    <col min="17" max="17" width="14" style="13" bestFit="1" customWidth="1"/>
    <col min="18" max="16384" width="9.140625" style="13"/>
  </cols>
  <sheetData>
    <row r="1" spans="1:19" s="5" customFormat="1" ht="13.5" hidden="1" thickBot="1">
      <c r="O1" s="6"/>
    </row>
    <row r="2" spans="1:19" s="5" customFormat="1">
      <c r="O2" s="6"/>
      <c r="Q2" s="68" t="s">
        <v>14</v>
      </c>
      <c r="R2" s="69"/>
      <c r="S2" s="70"/>
    </row>
    <row r="3" spans="1:19" s="5" customFormat="1">
      <c r="O3" s="6"/>
      <c r="Q3" s="71"/>
      <c r="R3" s="72"/>
      <c r="S3" s="73"/>
    </row>
    <row r="4" spans="1:19" s="5" customFormat="1">
      <c r="O4" s="6"/>
      <c r="Q4" s="31" t="s">
        <v>15</v>
      </c>
      <c r="R4" s="32"/>
      <c r="S4" s="33"/>
    </row>
    <row r="5" spans="1:19" s="5" customFormat="1">
      <c r="O5" s="6"/>
      <c r="Q5" s="31" t="s">
        <v>17</v>
      </c>
      <c r="R5" s="32"/>
      <c r="S5" s="33"/>
    </row>
    <row r="6" spans="1:19" s="9" customForma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  <c r="Q6" s="31" t="s">
        <v>16</v>
      </c>
      <c r="R6" s="32"/>
      <c r="S6" s="33"/>
    </row>
    <row r="7" spans="1:19" s="12" customFormat="1" ht="21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Q7" s="31" t="s">
        <v>18</v>
      </c>
      <c r="R7" s="32"/>
      <c r="S7" s="33"/>
    </row>
    <row r="8" spans="1:19" s="12" customFormat="1" ht="21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Q8" s="34" t="s">
        <v>19</v>
      </c>
      <c r="R8" s="35"/>
      <c r="S8" s="36"/>
    </row>
    <row r="9" spans="1:19" ht="15.75">
      <c r="A9" s="23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Q9" s="3"/>
      <c r="R9" s="3"/>
      <c r="S9" s="3"/>
    </row>
    <row r="10" spans="1:19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M10" s="14"/>
      <c r="Q10" s="3"/>
      <c r="R10" s="3"/>
      <c r="S10" s="3"/>
    </row>
    <row r="11" spans="1:19" s="3" customFormat="1" ht="12.75" customHeight="1">
      <c r="A11" s="74" t="s">
        <v>190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O11" s="4"/>
      <c r="P11" s="4"/>
    </row>
    <row r="12" spans="1:19" s="3" customFormat="1" ht="12.75" customHeight="1">
      <c r="A12" s="74" t="s">
        <v>0</v>
      </c>
      <c r="B12" s="74"/>
      <c r="C12" s="74"/>
      <c r="D12" s="74"/>
      <c r="E12" s="74"/>
      <c r="F12" s="38"/>
      <c r="G12" s="38"/>
      <c r="H12" s="62" t="s">
        <v>35</v>
      </c>
      <c r="I12" s="62"/>
      <c r="J12" s="39">
        <v>1.1740999999999999</v>
      </c>
      <c r="K12" s="38"/>
      <c r="O12" s="4"/>
      <c r="P12" s="4"/>
    </row>
    <row r="13" spans="1:19" s="3" customFormat="1" ht="12.75" customHeight="1">
      <c r="A13" s="74" t="s">
        <v>75</v>
      </c>
      <c r="B13" s="74"/>
      <c r="C13" s="74"/>
      <c r="D13" s="74"/>
      <c r="E13" s="74"/>
      <c r="F13" s="38"/>
      <c r="G13" s="38"/>
      <c r="H13" s="62" t="s">
        <v>33</v>
      </c>
      <c r="I13" s="62"/>
      <c r="J13" s="39">
        <v>0.29630000000000001</v>
      </c>
      <c r="K13" s="38"/>
      <c r="O13" s="4"/>
      <c r="P13" s="4"/>
    </row>
    <row r="14" spans="1:19" s="3" customFormat="1" ht="12.75" customHeight="1">
      <c r="A14" s="28" t="s">
        <v>13</v>
      </c>
      <c r="B14" s="30">
        <v>45809</v>
      </c>
      <c r="C14" s="28"/>
      <c r="D14" s="28"/>
      <c r="E14" s="27"/>
      <c r="F14" s="28"/>
      <c r="G14" s="28"/>
      <c r="H14" s="62" t="s">
        <v>34</v>
      </c>
      <c r="I14" s="62"/>
      <c r="J14" s="39">
        <v>0.2102</v>
      </c>
      <c r="K14" s="28"/>
      <c r="M14" s="37"/>
      <c r="O14" s="4"/>
      <c r="P14" s="4"/>
    </row>
    <row r="15" spans="1:19" s="3" customFormat="1" ht="12.75" customHeight="1">
      <c r="A15" s="26"/>
      <c r="B15" s="28"/>
      <c r="C15" s="28"/>
      <c r="D15" s="28"/>
      <c r="E15" s="27"/>
      <c r="F15" s="26"/>
      <c r="G15" s="26"/>
      <c r="H15" s="26"/>
      <c r="I15" s="26"/>
      <c r="J15" s="37"/>
      <c r="K15" s="26"/>
      <c r="M15" s="37"/>
      <c r="O15" s="4"/>
      <c r="P15" s="4"/>
    </row>
    <row r="16" spans="1:19">
      <c r="A16" s="75" t="s">
        <v>1</v>
      </c>
      <c r="B16" s="63" t="s">
        <v>8</v>
      </c>
      <c r="C16" s="63" t="s">
        <v>9</v>
      </c>
      <c r="D16" s="63" t="s">
        <v>10</v>
      </c>
      <c r="E16" s="75" t="s">
        <v>2</v>
      </c>
      <c r="F16" s="75" t="s">
        <v>4</v>
      </c>
      <c r="G16" s="76" t="s">
        <v>3</v>
      </c>
      <c r="H16" s="22" t="s">
        <v>30</v>
      </c>
      <c r="I16" s="22"/>
      <c r="J16" s="22"/>
      <c r="K16" s="22" t="s">
        <v>31</v>
      </c>
      <c r="L16" s="22"/>
      <c r="M16" s="22"/>
      <c r="N16" s="65" t="s">
        <v>11</v>
      </c>
      <c r="O16" s="66" t="s">
        <v>12</v>
      </c>
      <c r="P16" s="16"/>
    </row>
    <row r="17" spans="1:18">
      <c r="A17" s="67"/>
      <c r="B17" s="64"/>
      <c r="C17" s="64"/>
      <c r="D17" s="64"/>
      <c r="E17" s="67"/>
      <c r="F17" s="67"/>
      <c r="G17" s="67"/>
      <c r="H17" s="17" t="s">
        <v>5</v>
      </c>
      <c r="I17" s="17" t="s">
        <v>6</v>
      </c>
      <c r="J17" s="17" t="s">
        <v>32</v>
      </c>
      <c r="K17" s="17" t="s">
        <v>5</v>
      </c>
      <c r="L17" s="17" t="s">
        <v>6</v>
      </c>
      <c r="M17" s="17" t="s">
        <v>32</v>
      </c>
      <c r="N17" s="64"/>
      <c r="O17" s="67"/>
      <c r="P17" s="16"/>
      <c r="Q17" s="4"/>
    </row>
    <row r="18" spans="1:18" s="3" customFormat="1" ht="3" customHeight="1">
      <c r="A18" s="18"/>
      <c r="B18" s="18"/>
      <c r="C18" s="18"/>
      <c r="D18" s="29"/>
      <c r="E18" s="19"/>
      <c r="F18" s="19"/>
      <c r="G18" s="18"/>
      <c r="H18" s="20"/>
      <c r="I18" s="20"/>
      <c r="J18" s="20"/>
      <c r="K18" s="20"/>
      <c r="L18" s="20"/>
      <c r="M18" s="20"/>
      <c r="N18" s="20"/>
      <c r="O18" s="21"/>
      <c r="P18" s="19"/>
      <c r="R18" s="13" t="str">
        <f>IF(AND(E18="",E17&lt;&gt;""),"__T__",IF(AND(E18&lt;&gt;"",E17=""),"__D__",""))</f>
        <v/>
      </c>
    </row>
    <row r="19" spans="1:18" s="4" customFormat="1">
      <c r="A19" s="53" t="s">
        <v>36</v>
      </c>
      <c r="B19" s="54"/>
      <c r="C19" s="55"/>
      <c r="D19" s="54"/>
      <c r="E19" s="56" t="s">
        <v>37</v>
      </c>
      <c r="F19" s="57"/>
      <c r="G19" s="56"/>
      <c r="H19" s="57"/>
      <c r="I19" s="58"/>
      <c r="J19" s="58"/>
      <c r="K19" s="54"/>
      <c r="L19" s="54"/>
      <c r="M19" s="58"/>
      <c r="N19" s="55"/>
      <c r="O19" s="54"/>
    </row>
    <row r="20" spans="1:18">
      <c r="A20" s="40"/>
      <c r="B20" s="41"/>
      <c r="C20" s="41"/>
      <c r="D20" s="42"/>
      <c r="E20" s="43"/>
      <c r="F20" s="44"/>
      <c r="G20" s="45"/>
      <c r="H20" s="44"/>
      <c r="I20" s="44"/>
      <c r="J20" s="44"/>
      <c r="K20" s="44"/>
      <c r="L20" s="44"/>
      <c r="M20" s="44"/>
      <c r="N20" s="44"/>
      <c r="O20" s="44"/>
    </row>
    <row r="21" spans="1:18">
      <c r="A21" s="40" t="s">
        <v>28</v>
      </c>
      <c r="B21" s="41" t="s">
        <v>19</v>
      </c>
      <c r="C21" s="41" t="s">
        <v>28</v>
      </c>
      <c r="D21" s="42">
        <f>($B$14)</f>
        <v>45809</v>
      </c>
      <c r="E21" s="43" t="s">
        <v>22</v>
      </c>
      <c r="F21" s="44">
        <v>1</v>
      </c>
      <c r="G21" s="45" t="s">
        <v>25</v>
      </c>
      <c r="H21" s="44">
        <v>351.91</v>
      </c>
      <c r="I21" s="44">
        <f t="shared" ref="I21:I22" si="0">ROUND($F21*H21,2)</f>
        <v>351.91</v>
      </c>
      <c r="J21" s="46">
        <f>$J$13</f>
        <v>0.29630000000000001</v>
      </c>
      <c r="K21" s="44">
        <v>0</v>
      </c>
      <c r="L21" s="44">
        <f t="shared" ref="L21:L22" si="1">ROUND($F21*K21,2)</f>
        <v>0</v>
      </c>
      <c r="M21" s="46">
        <f>$J$13</f>
        <v>0.29630000000000001</v>
      </c>
      <c r="N21" s="44">
        <f>H21+K21</f>
        <v>351.91</v>
      </c>
      <c r="O21" s="44">
        <f t="shared" ref="O21:O22" si="2">I21+L21</f>
        <v>351.91</v>
      </c>
    </row>
    <row r="22" spans="1:18">
      <c r="A22" s="40" t="s">
        <v>76</v>
      </c>
      <c r="B22" s="41" t="s">
        <v>18</v>
      </c>
      <c r="C22" s="41">
        <v>2164</v>
      </c>
      <c r="D22" s="42">
        <f>($B$14)</f>
        <v>45809</v>
      </c>
      <c r="E22" s="43" t="s">
        <v>27</v>
      </c>
      <c r="F22" s="44">
        <v>1.5</v>
      </c>
      <c r="G22" s="45" t="s">
        <v>26</v>
      </c>
      <c r="H22" s="44">
        <v>0</v>
      </c>
      <c r="I22" s="44">
        <f t="shared" si="0"/>
        <v>0</v>
      </c>
      <c r="J22" s="46">
        <f>$J$13</f>
        <v>0.29630000000000001</v>
      </c>
      <c r="K22" s="44">
        <v>1373.07</v>
      </c>
      <c r="L22" s="44">
        <f t="shared" si="1"/>
        <v>2059.61</v>
      </c>
      <c r="M22" s="46">
        <f>$J$13</f>
        <v>0.29630000000000001</v>
      </c>
      <c r="N22" s="44">
        <f>H22+K22</f>
        <v>1373.07</v>
      </c>
      <c r="O22" s="44">
        <f t="shared" si="2"/>
        <v>2059.61</v>
      </c>
    </row>
    <row r="23" spans="1:18">
      <c r="A23" s="40"/>
      <c r="B23" s="41"/>
      <c r="C23" s="41"/>
      <c r="D23" s="42"/>
      <c r="E23" s="43"/>
      <c r="F23" s="44"/>
      <c r="G23" s="45"/>
      <c r="H23" s="44"/>
      <c r="I23" s="44"/>
      <c r="J23" s="44"/>
      <c r="K23" s="44"/>
      <c r="L23" s="44"/>
      <c r="M23" s="44"/>
      <c r="N23" s="44"/>
      <c r="O23" s="44"/>
    </row>
    <row r="24" spans="1:18" s="4" customFormat="1">
      <c r="A24" s="59"/>
      <c r="B24" s="55"/>
      <c r="C24" s="57"/>
      <c r="D24" s="60"/>
      <c r="E24" s="61" t="s">
        <v>20</v>
      </c>
      <c r="F24" s="60"/>
      <c r="G24" s="60"/>
      <c r="H24" s="60"/>
      <c r="I24" s="60">
        <f>TRUNC(SUM(I21:I23),2)</f>
        <v>351.91</v>
      </c>
      <c r="J24" s="60"/>
      <c r="K24" s="60"/>
      <c r="L24" s="60">
        <f>SUM(L21:L23)</f>
        <v>2059.61</v>
      </c>
      <c r="M24" s="60"/>
      <c r="N24" s="60"/>
      <c r="O24" s="60">
        <f>SUM(O21:O23)</f>
        <v>2411.52</v>
      </c>
    </row>
    <row r="25" spans="1:18">
      <c r="A25" s="40"/>
      <c r="B25" s="41"/>
      <c r="C25" s="41"/>
      <c r="D25" s="42"/>
      <c r="E25" s="47"/>
      <c r="F25" s="47"/>
      <c r="G25" s="47"/>
      <c r="H25" s="47"/>
      <c r="I25" s="44"/>
      <c r="J25" s="46"/>
      <c r="K25" s="47"/>
      <c r="L25" s="44"/>
      <c r="M25" s="46"/>
      <c r="N25" s="44"/>
      <c r="O25" s="44"/>
    </row>
    <row r="26" spans="1:18" s="4" customFormat="1">
      <c r="A26" s="53" t="s">
        <v>38</v>
      </c>
      <c r="B26" s="54"/>
      <c r="C26" s="55"/>
      <c r="D26" s="54"/>
      <c r="E26" s="56" t="s">
        <v>39</v>
      </c>
      <c r="F26" s="57"/>
      <c r="G26" s="56"/>
      <c r="H26" s="57"/>
      <c r="I26" s="58"/>
      <c r="J26" s="58"/>
      <c r="K26" s="54"/>
      <c r="L26" s="54"/>
      <c r="M26" s="58"/>
      <c r="N26" s="55"/>
      <c r="O26" s="54"/>
    </row>
    <row r="27" spans="1:18">
      <c r="A27" s="40"/>
      <c r="B27" s="41"/>
      <c r="C27" s="41"/>
      <c r="D27" s="42"/>
      <c r="E27" s="43"/>
      <c r="F27" s="44"/>
      <c r="G27" s="45"/>
      <c r="H27" s="44"/>
      <c r="I27" s="44"/>
      <c r="J27" s="44"/>
      <c r="K27" s="44"/>
      <c r="L27" s="44"/>
      <c r="M27" s="44"/>
      <c r="N27" s="44"/>
      <c r="O27" s="44"/>
    </row>
    <row r="28" spans="1:18">
      <c r="A28" s="40" t="s">
        <v>23</v>
      </c>
      <c r="B28" s="41" t="s">
        <v>18</v>
      </c>
      <c r="C28" s="41">
        <v>1325</v>
      </c>
      <c r="D28" s="42">
        <f>($B$14)</f>
        <v>45809</v>
      </c>
      <c r="E28" s="43" t="s">
        <v>79</v>
      </c>
      <c r="F28" s="44">
        <v>1</v>
      </c>
      <c r="G28" s="45" t="s">
        <v>25</v>
      </c>
      <c r="H28" s="44">
        <v>673.99</v>
      </c>
      <c r="I28" s="44">
        <f t="shared" ref="I28:I85" si="3">ROUND($F28*H28,2)</f>
        <v>673.99</v>
      </c>
      <c r="J28" s="46">
        <f t="shared" ref="J28:J89" si="4">$J$13</f>
        <v>0.29630000000000001</v>
      </c>
      <c r="K28" s="44">
        <v>660.49</v>
      </c>
      <c r="L28" s="44">
        <f t="shared" ref="L28:L85" si="5">ROUND($F28*K28,2)</f>
        <v>660.49</v>
      </c>
      <c r="M28" s="46">
        <f t="shared" ref="M28:M89" si="6">$J$13</f>
        <v>0.29630000000000001</v>
      </c>
      <c r="N28" s="44">
        <f t="shared" ref="N28:N85" si="7">H28+K28</f>
        <v>1334.48</v>
      </c>
      <c r="O28" s="44">
        <f t="shared" ref="O28:O85" si="8">I28+L28</f>
        <v>1334.48</v>
      </c>
    </row>
    <row r="29" spans="1:18">
      <c r="A29" s="40" t="s">
        <v>29</v>
      </c>
      <c r="B29" s="41" t="s">
        <v>19</v>
      </c>
      <c r="C29" s="41" t="s">
        <v>29</v>
      </c>
      <c r="D29" s="42">
        <f>($B$14)</f>
        <v>45809</v>
      </c>
      <c r="E29" s="43" t="s">
        <v>40</v>
      </c>
      <c r="F29" s="44">
        <v>1</v>
      </c>
      <c r="G29" s="45" t="s">
        <v>26</v>
      </c>
      <c r="H29" s="44">
        <v>1218.52</v>
      </c>
      <c r="I29" s="44">
        <f t="shared" si="3"/>
        <v>1218.52</v>
      </c>
      <c r="J29" s="46">
        <f t="shared" si="4"/>
        <v>0.29630000000000001</v>
      </c>
      <c r="K29" s="44">
        <v>0</v>
      </c>
      <c r="L29" s="44">
        <f t="shared" si="5"/>
        <v>0</v>
      </c>
      <c r="M29" s="46">
        <f t="shared" si="6"/>
        <v>0.29630000000000001</v>
      </c>
      <c r="N29" s="44">
        <f t="shared" si="7"/>
        <v>1218.52</v>
      </c>
      <c r="O29" s="44">
        <f t="shared" si="8"/>
        <v>1218.52</v>
      </c>
    </row>
    <row r="30" spans="1:18">
      <c r="A30" s="40" t="s">
        <v>77</v>
      </c>
      <c r="B30" s="41" t="s">
        <v>18</v>
      </c>
      <c r="C30" s="41">
        <v>1493</v>
      </c>
      <c r="D30" s="42">
        <f>($B$14)</f>
        <v>45809</v>
      </c>
      <c r="E30" s="43" t="s">
        <v>78</v>
      </c>
      <c r="F30" s="44">
        <v>4</v>
      </c>
      <c r="G30" s="45" t="s">
        <v>184</v>
      </c>
      <c r="H30" s="44">
        <v>0</v>
      </c>
      <c r="I30" s="44">
        <f t="shared" si="3"/>
        <v>0</v>
      </c>
      <c r="J30" s="46">
        <f t="shared" si="4"/>
        <v>0.29630000000000001</v>
      </c>
      <c r="K30" s="44">
        <v>31.28</v>
      </c>
      <c r="L30" s="44">
        <f t="shared" si="5"/>
        <v>125.12</v>
      </c>
      <c r="M30" s="46">
        <f t="shared" si="6"/>
        <v>0.29630000000000001</v>
      </c>
      <c r="N30" s="44">
        <f t="shared" si="7"/>
        <v>31.28</v>
      </c>
      <c r="O30" s="44">
        <f t="shared" si="8"/>
        <v>125.12</v>
      </c>
    </row>
    <row r="31" spans="1:18">
      <c r="A31" s="40"/>
      <c r="B31" s="41"/>
      <c r="C31" s="41"/>
      <c r="D31" s="42"/>
      <c r="E31" s="43"/>
      <c r="F31" s="44"/>
      <c r="G31" s="45"/>
      <c r="H31" s="44"/>
      <c r="I31" s="44"/>
      <c r="J31" s="46"/>
      <c r="K31" s="44"/>
      <c r="L31" s="44"/>
      <c r="M31" s="46"/>
      <c r="N31" s="44"/>
      <c r="O31" s="44"/>
    </row>
    <row r="32" spans="1:18" s="4" customFormat="1">
      <c r="A32" s="59"/>
      <c r="B32" s="55"/>
      <c r="C32" s="57"/>
      <c r="D32" s="60"/>
      <c r="E32" s="61" t="s">
        <v>20</v>
      </c>
      <c r="F32" s="60"/>
      <c r="G32" s="60"/>
      <c r="H32" s="60"/>
      <c r="I32" s="60">
        <f>TRUNC(SUM(I28:I31),2)</f>
        <v>1892.51</v>
      </c>
      <c r="J32" s="60"/>
      <c r="K32" s="60"/>
      <c r="L32" s="60">
        <f>SUM(L28:L31)</f>
        <v>785.61</v>
      </c>
      <c r="M32" s="60"/>
      <c r="N32" s="60"/>
      <c r="O32" s="60">
        <f>SUM(O28:O31)</f>
        <v>2678.12</v>
      </c>
    </row>
    <row r="33" spans="1:15">
      <c r="A33" s="40"/>
      <c r="B33" s="41"/>
      <c r="C33" s="41"/>
      <c r="D33" s="42"/>
      <c r="E33" s="47"/>
      <c r="F33" s="47"/>
      <c r="G33" s="47"/>
      <c r="H33" s="47"/>
      <c r="I33" s="44"/>
      <c r="J33" s="46"/>
      <c r="K33" s="47"/>
      <c r="L33" s="44"/>
      <c r="M33" s="46"/>
      <c r="N33" s="44"/>
      <c r="O33" s="44"/>
    </row>
    <row r="34" spans="1:15" s="4" customFormat="1">
      <c r="A34" s="53" t="s">
        <v>41</v>
      </c>
      <c r="B34" s="54"/>
      <c r="C34" s="55"/>
      <c r="D34" s="54"/>
      <c r="E34" s="56" t="s">
        <v>42</v>
      </c>
      <c r="F34" s="57"/>
      <c r="G34" s="56"/>
      <c r="H34" s="57"/>
      <c r="I34" s="58"/>
      <c r="J34" s="58"/>
      <c r="K34" s="54"/>
      <c r="L34" s="54"/>
      <c r="M34" s="58"/>
      <c r="N34" s="55"/>
      <c r="O34" s="54"/>
    </row>
    <row r="35" spans="1:15">
      <c r="A35" s="40"/>
      <c r="B35" s="41"/>
      <c r="C35" s="41"/>
      <c r="D35" s="42"/>
      <c r="E35" s="43"/>
      <c r="F35" s="44"/>
      <c r="G35" s="45"/>
      <c r="H35" s="44"/>
      <c r="I35" s="44"/>
      <c r="J35" s="44"/>
      <c r="K35" s="44"/>
      <c r="L35" s="44"/>
      <c r="M35" s="44"/>
      <c r="N35" s="44"/>
      <c r="O35" s="44"/>
    </row>
    <row r="36" spans="1:15">
      <c r="A36" s="40" t="s">
        <v>80</v>
      </c>
      <c r="B36" s="41" t="s">
        <v>18</v>
      </c>
      <c r="C36" s="41">
        <v>2307</v>
      </c>
      <c r="D36" s="42">
        <f>($B$14)</f>
        <v>45809</v>
      </c>
      <c r="E36" s="43" t="s">
        <v>81</v>
      </c>
      <c r="F36" s="44">
        <v>1</v>
      </c>
      <c r="G36" s="45" t="s">
        <v>25</v>
      </c>
      <c r="H36" s="44">
        <v>0</v>
      </c>
      <c r="I36" s="44">
        <f t="shared" si="3"/>
        <v>0</v>
      </c>
      <c r="J36" s="46">
        <f t="shared" si="4"/>
        <v>0.29630000000000001</v>
      </c>
      <c r="K36" s="44">
        <v>4992.34</v>
      </c>
      <c r="L36" s="44">
        <f t="shared" si="5"/>
        <v>4992.34</v>
      </c>
      <c r="M36" s="46">
        <f t="shared" si="6"/>
        <v>0.29630000000000001</v>
      </c>
      <c r="N36" s="44">
        <f t="shared" si="7"/>
        <v>4992.34</v>
      </c>
      <c r="O36" s="44">
        <f t="shared" si="8"/>
        <v>4992.34</v>
      </c>
    </row>
    <row r="37" spans="1:15">
      <c r="A37" s="40"/>
      <c r="B37" s="41"/>
      <c r="C37" s="41"/>
      <c r="D37" s="42"/>
      <c r="E37" s="43"/>
      <c r="F37" s="44"/>
      <c r="G37" s="44"/>
      <c r="H37" s="44"/>
      <c r="I37" s="44"/>
      <c r="J37" s="44"/>
      <c r="K37" s="44"/>
      <c r="L37" s="44"/>
      <c r="M37" s="44"/>
      <c r="N37" s="44"/>
      <c r="O37" s="44"/>
    </row>
    <row r="38" spans="1:15" s="4" customFormat="1">
      <c r="A38" s="59"/>
      <c r="B38" s="55"/>
      <c r="C38" s="57"/>
      <c r="D38" s="60"/>
      <c r="E38" s="61" t="s">
        <v>20</v>
      </c>
      <c r="F38" s="60"/>
      <c r="G38" s="60"/>
      <c r="H38" s="60"/>
      <c r="I38" s="60">
        <f>TRUNC(SUM(I36:I37),2)</f>
        <v>0</v>
      </c>
      <c r="J38" s="60"/>
      <c r="K38" s="60"/>
      <c r="L38" s="60">
        <f>SUM(L36:L37)</f>
        <v>4992.34</v>
      </c>
      <c r="M38" s="60"/>
      <c r="N38" s="60"/>
      <c r="O38" s="60">
        <f>SUM(O36:O37)</f>
        <v>4992.34</v>
      </c>
    </row>
    <row r="39" spans="1:15">
      <c r="A39" s="40"/>
      <c r="B39" s="41"/>
      <c r="C39" s="41"/>
      <c r="D39" s="42"/>
      <c r="E39" s="47"/>
      <c r="F39" s="47"/>
      <c r="G39" s="47"/>
      <c r="H39" s="47"/>
      <c r="I39" s="44"/>
      <c r="J39" s="46"/>
      <c r="K39" s="47"/>
      <c r="L39" s="44"/>
      <c r="M39" s="46"/>
      <c r="N39" s="44"/>
      <c r="O39" s="44"/>
    </row>
    <row r="40" spans="1:15" s="4" customFormat="1">
      <c r="A40" s="53" t="s">
        <v>43</v>
      </c>
      <c r="B40" s="54"/>
      <c r="C40" s="55"/>
      <c r="D40" s="54"/>
      <c r="E40" s="56" t="s">
        <v>44</v>
      </c>
      <c r="F40" s="57"/>
      <c r="G40" s="56"/>
      <c r="H40" s="57"/>
      <c r="I40" s="58"/>
      <c r="J40" s="58"/>
      <c r="K40" s="54"/>
      <c r="L40" s="54"/>
      <c r="M40" s="58"/>
      <c r="N40" s="55"/>
      <c r="O40" s="54"/>
    </row>
    <row r="41" spans="1:15">
      <c r="A41" s="40"/>
      <c r="B41" s="41"/>
      <c r="C41" s="41"/>
      <c r="D41" s="42"/>
      <c r="E41" s="43"/>
      <c r="F41" s="44"/>
      <c r="G41" s="45"/>
      <c r="H41" s="44"/>
      <c r="I41" s="44"/>
      <c r="J41" s="44"/>
      <c r="K41" s="44"/>
      <c r="L41" s="44"/>
      <c r="M41" s="44"/>
      <c r="N41" s="44"/>
      <c r="O41" s="44"/>
    </row>
    <row r="42" spans="1:15">
      <c r="A42" s="40" t="s">
        <v>82</v>
      </c>
      <c r="B42" s="41" t="s">
        <v>18</v>
      </c>
      <c r="C42" s="41">
        <v>1313</v>
      </c>
      <c r="D42" s="42">
        <f>($B$14)</f>
        <v>45809</v>
      </c>
      <c r="E42" s="43" t="s">
        <v>86</v>
      </c>
      <c r="F42" s="44">
        <v>31.7</v>
      </c>
      <c r="G42" s="45" t="s">
        <v>185</v>
      </c>
      <c r="H42" s="44">
        <v>6.86</v>
      </c>
      <c r="I42" s="44">
        <f t="shared" si="3"/>
        <v>217.46</v>
      </c>
      <c r="J42" s="46">
        <f t="shared" si="4"/>
        <v>0.29630000000000001</v>
      </c>
      <c r="K42" s="44">
        <v>4.5599999999999996</v>
      </c>
      <c r="L42" s="44">
        <f t="shared" si="5"/>
        <v>144.55000000000001</v>
      </c>
      <c r="M42" s="46">
        <f t="shared" si="6"/>
        <v>0.29630000000000001</v>
      </c>
      <c r="N42" s="44">
        <f t="shared" si="7"/>
        <v>11.42</v>
      </c>
      <c r="O42" s="44">
        <f t="shared" si="8"/>
        <v>362.01</v>
      </c>
    </row>
    <row r="43" spans="1:15">
      <c r="A43" s="40" t="s">
        <v>83</v>
      </c>
      <c r="B43" s="41" t="s">
        <v>18</v>
      </c>
      <c r="C43" s="41">
        <v>2096</v>
      </c>
      <c r="D43" s="42">
        <f>($B$14)</f>
        <v>45809</v>
      </c>
      <c r="E43" s="43" t="s">
        <v>87</v>
      </c>
      <c r="F43" s="44">
        <v>38</v>
      </c>
      <c r="G43" s="45" t="s">
        <v>185</v>
      </c>
      <c r="H43" s="44">
        <v>121.54</v>
      </c>
      <c r="I43" s="44">
        <f t="shared" si="3"/>
        <v>4618.5200000000004</v>
      </c>
      <c r="J43" s="46">
        <f t="shared" si="4"/>
        <v>0.29630000000000001</v>
      </c>
      <c r="K43" s="44">
        <v>23.74</v>
      </c>
      <c r="L43" s="44">
        <f t="shared" si="5"/>
        <v>902.12</v>
      </c>
      <c r="M43" s="46">
        <f t="shared" si="6"/>
        <v>0.29630000000000001</v>
      </c>
      <c r="N43" s="44">
        <f t="shared" si="7"/>
        <v>145.28</v>
      </c>
      <c r="O43" s="44">
        <f t="shared" si="8"/>
        <v>5520.64</v>
      </c>
    </row>
    <row r="44" spans="1:15">
      <c r="A44" s="40" t="s">
        <v>84</v>
      </c>
      <c r="B44" s="41" t="s">
        <v>18</v>
      </c>
      <c r="C44" s="41">
        <v>2264</v>
      </c>
      <c r="D44" s="42">
        <f>($B$14)</f>
        <v>45809</v>
      </c>
      <c r="E44" s="43" t="s">
        <v>88</v>
      </c>
      <c r="F44" s="44">
        <v>1</v>
      </c>
      <c r="G44" s="45" t="s">
        <v>185</v>
      </c>
      <c r="H44" s="44">
        <v>72.06</v>
      </c>
      <c r="I44" s="44">
        <f t="shared" si="3"/>
        <v>72.06</v>
      </c>
      <c r="J44" s="46">
        <f t="shared" si="4"/>
        <v>0.29630000000000001</v>
      </c>
      <c r="K44" s="44">
        <v>64.88</v>
      </c>
      <c r="L44" s="44">
        <f t="shared" si="5"/>
        <v>64.88</v>
      </c>
      <c r="M44" s="46">
        <f t="shared" si="6"/>
        <v>0.29630000000000001</v>
      </c>
      <c r="N44" s="44">
        <f t="shared" si="7"/>
        <v>136.94</v>
      </c>
      <c r="O44" s="44">
        <f t="shared" si="8"/>
        <v>136.94</v>
      </c>
    </row>
    <row r="45" spans="1:15">
      <c r="A45" s="40" t="s">
        <v>85</v>
      </c>
      <c r="B45" s="41" t="s">
        <v>18</v>
      </c>
      <c r="C45" s="41">
        <v>2100</v>
      </c>
      <c r="D45" s="42">
        <f>($B$14)</f>
        <v>45809</v>
      </c>
      <c r="E45" s="43" t="s">
        <v>89</v>
      </c>
      <c r="F45" s="44">
        <v>38</v>
      </c>
      <c r="G45" s="45" t="s">
        <v>185</v>
      </c>
      <c r="H45" s="44">
        <v>71.91</v>
      </c>
      <c r="I45" s="44">
        <f t="shared" si="3"/>
        <v>2732.58</v>
      </c>
      <c r="J45" s="46">
        <f t="shared" si="4"/>
        <v>0.29630000000000001</v>
      </c>
      <c r="K45" s="44">
        <v>2.59</v>
      </c>
      <c r="L45" s="44">
        <f t="shared" si="5"/>
        <v>98.42</v>
      </c>
      <c r="M45" s="46">
        <f t="shared" si="6"/>
        <v>0.29630000000000001</v>
      </c>
      <c r="N45" s="44">
        <f t="shared" si="7"/>
        <v>74.5</v>
      </c>
      <c r="O45" s="44">
        <f t="shared" si="8"/>
        <v>2831</v>
      </c>
    </row>
    <row r="46" spans="1:15">
      <c r="A46" s="40"/>
      <c r="B46" s="41"/>
      <c r="C46" s="41"/>
      <c r="D46" s="42"/>
      <c r="E46" s="43"/>
      <c r="F46" s="44"/>
      <c r="G46" s="44"/>
      <c r="H46" s="44"/>
      <c r="I46" s="44"/>
      <c r="J46" s="44"/>
      <c r="K46" s="44"/>
      <c r="L46" s="44"/>
      <c r="M46" s="44"/>
      <c r="N46" s="44"/>
      <c r="O46" s="44"/>
    </row>
    <row r="47" spans="1:15" s="4" customFormat="1">
      <c r="A47" s="59"/>
      <c r="B47" s="55"/>
      <c r="C47" s="57"/>
      <c r="D47" s="60"/>
      <c r="E47" s="61" t="s">
        <v>20</v>
      </c>
      <c r="F47" s="60"/>
      <c r="G47" s="60"/>
      <c r="H47" s="60"/>
      <c r="I47" s="60">
        <f>TRUNC(SUM(I42:I46),2)</f>
        <v>7640.62</v>
      </c>
      <c r="J47" s="60"/>
      <c r="K47" s="60"/>
      <c r="L47" s="60">
        <f>SUM(L42:L46)</f>
        <v>1209.9700000000003</v>
      </c>
      <c r="M47" s="60"/>
      <c r="N47" s="60"/>
      <c r="O47" s="60">
        <f>SUM(O42:O46)</f>
        <v>8850.59</v>
      </c>
    </row>
    <row r="48" spans="1:15">
      <c r="A48" s="40"/>
      <c r="B48" s="41"/>
      <c r="C48" s="41"/>
      <c r="D48" s="42"/>
      <c r="E48" s="47"/>
      <c r="F48" s="47"/>
      <c r="G48" s="47"/>
      <c r="H48" s="47"/>
      <c r="I48" s="44"/>
      <c r="J48" s="46"/>
      <c r="K48" s="47"/>
      <c r="L48" s="44"/>
      <c r="M48" s="46"/>
      <c r="N48" s="44"/>
      <c r="O48" s="44"/>
    </row>
    <row r="49" spans="1:15" s="4" customFormat="1">
      <c r="A49" s="53" t="s">
        <v>45</v>
      </c>
      <c r="B49" s="54"/>
      <c r="C49" s="55"/>
      <c r="D49" s="54"/>
      <c r="E49" s="56" t="s">
        <v>46</v>
      </c>
      <c r="F49" s="57"/>
      <c r="G49" s="56"/>
      <c r="H49" s="57"/>
      <c r="I49" s="58"/>
      <c r="J49" s="58"/>
      <c r="K49" s="54"/>
      <c r="L49" s="54"/>
      <c r="M49" s="58"/>
      <c r="N49" s="55"/>
      <c r="O49" s="54"/>
    </row>
    <row r="50" spans="1:15">
      <c r="A50" s="40"/>
      <c r="B50" s="41"/>
      <c r="C50" s="41"/>
      <c r="D50" s="42"/>
      <c r="E50" s="43"/>
      <c r="F50" s="44"/>
      <c r="G50" s="45"/>
      <c r="H50" s="44"/>
      <c r="I50" s="44"/>
      <c r="J50" s="44"/>
      <c r="K50" s="44"/>
      <c r="L50" s="44"/>
      <c r="M50" s="44"/>
      <c r="N50" s="44"/>
      <c r="O50" s="44"/>
    </row>
    <row r="51" spans="1:15">
      <c r="A51" s="40" t="s">
        <v>90</v>
      </c>
      <c r="B51" s="41" t="s">
        <v>18</v>
      </c>
      <c r="C51" s="41">
        <v>1317</v>
      </c>
      <c r="D51" s="42">
        <f>($B$14)</f>
        <v>45809</v>
      </c>
      <c r="E51" s="43" t="s">
        <v>92</v>
      </c>
      <c r="F51" s="44">
        <v>3</v>
      </c>
      <c r="G51" s="45" t="s">
        <v>186</v>
      </c>
      <c r="H51" s="44">
        <v>0</v>
      </c>
      <c r="I51" s="44">
        <f t="shared" si="3"/>
        <v>0</v>
      </c>
      <c r="J51" s="46">
        <f t="shared" si="4"/>
        <v>0.29630000000000001</v>
      </c>
      <c r="K51" s="44">
        <v>7.49</v>
      </c>
      <c r="L51" s="44">
        <f t="shared" si="5"/>
        <v>22.47</v>
      </c>
      <c r="M51" s="46">
        <f t="shared" si="6"/>
        <v>0.29630000000000001</v>
      </c>
      <c r="N51" s="44">
        <f t="shared" si="7"/>
        <v>7.49</v>
      </c>
      <c r="O51" s="44">
        <f t="shared" si="8"/>
        <v>22.47</v>
      </c>
    </row>
    <row r="52" spans="1:15">
      <c r="A52" s="40" t="s">
        <v>91</v>
      </c>
      <c r="B52" s="41" t="s">
        <v>18</v>
      </c>
      <c r="C52" s="41">
        <v>1452</v>
      </c>
      <c r="D52" s="42">
        <f>($B$14)</f>
        <v>45809</v>
      </c>
      <c r="E52" s="43" t="s">
        <v>93</v>
      </c>
      <c r="F52" s="44">
        <v>25.9</v>
      </c>
      <c r="G52" s="45" t="s">
        <v>184</v>
      </c>
      <c r="H52" s="44">
        <v>48.08</v>
      </c>
      <c r="I52" s="44">
        <f t="shared" si="3"/>
        <v>1245.27</v>
      </c>
      <c r="J52" s="46">
        <f t="shared" si="4"/>
        <v>0.29630000000000001</v>
      </c>
      <c r="K52" s="44">
        <v>18.89</v>
      </c>
      <c r="L52" s="44">
        <f t="shared" si="5"/>
        <v>489.25</v>
      </c>
      <c r="M52" s="46">
        <f t="shared" si="6"/>
        <v>0.29630000000000001</v>
      </c>
      <c r="N52" s="44">
        <f t="shared" si="7"/>
        <v>66.97</v>
      </c>
      <c r="O52" s="44">
        <f t="shared" si="8"/>
        <v>1734.52</v>
      </c>
    </row>
    <row r="53" spans="1:15">
      <c r="A53" s="40"/>
      <c r="B53" s="41"/>
      <c r="C53" s="41"/>
      <c r="D53" s="42"/>
      <c r="E53" s="43"/>
      <c r="F53" s="44"/>
      <c r="G53" s="45"/>
      <c r="H53" s="44"/>
      <c r="I53" s="44"/>
      <c r="J53" s="44"/>
      <c r="K53" s="44"/>
      <c r="L53" s="44"/>
      <c r="M53" s="44"/>
      <c r="N53" s="44"/>
      <c r="O53" s="44"/>
    </row>
    <row r="54" spans="1:15" s="4" customFormat="1">
      <c r="A54" s="59"/>
      <c r="B54" s="55"/>
      <c r="C54" s="57"/>
      <c r="D54" s="60"/>
      <c r="E54" s="61" t="s">
        <v>20</v>
      </c>
      <c r="F54" s="60"/>
      <c r="G54" s="60"/>
      <c r="H54" s="60"/>
      <c r="I54" s="60">
        <f>TRUNC(SUM(I51:I53),2)</f>
        <v>1245.27</v>
      </c>
      <c r="J54" s="60"/>
      <c r="K54" s="60"/>
      <c r="L54" s="60">
        <f>SUM(L51:L53)</f>
        <v>511.72</v>
      </c>
      <c r="M54" s="60"/>
      <c r="N54" s="60"/>
      <c r="O54" s="60">
        <f>SUM(O51:O53)</f>
        <v>1756.99</v>
      </c>
    </row>
    <row r="55" spans="1:15">
      <c r="A55" s="40"/>
      <c r="B55" s="41"/>
      <c r="C55" s="41"/>
      <c r="D55" s="42"/>
      <c r="E55" s="47"/>
      <c r="F55" s="47"/>
      <c r="G55" s="47"/>
      <c r="H55" s="47"/>
      <c r="I55" s="44"/>
      <c r="J55" s="46"/>
      <c r="K55" s="47"/>
      <c r="L55" s="44"/>
      <c r="M55" s="46"/>
      <c r="N55" s="44"/>
      <c r="O55" s="44"/>
    </row>
    <row r="56" spans="1:15" s="4" customFormat="1">
      <c r="A56" s="53" t="s">
        <v>47</v>
      </c>
      <c r="B56" s="54"/>
      <c r="C56" s="55"/>
      <c r="D56" s="54"/>
      <c r="E56" s="56" t="s">
        <v>48</v>
      </c>
      <c r="F56" s="57"/>
      <c r="G56" s="56"/>
      <c r="H56" s="57"/>
      <c r="I56" s="58"/>
      <c r="J56" s="58"/>
      <c r="K56" s="54"/>
      <c r="L56" s="54"/>
      <c r="M56" s="58"/>
      <c r="N56" s="55"/>
      <c r="O56" s="54"/>
    </row>
    <row r="57" spans="1:15">
      <c r="A57" s="40"/>
      <c r="B57" s="41"/>
      <c r="C57" s="41"/>
      <c r="D57" s="42"/>
      <c r="E57" s="43"/>
      <c r="F57" s="44"/>
      <c r="G57" s="45"/>
      <c r="H57" s="44"/>
      <c r="I57" s="44"/>
      <c r="J57" s="44"/>
      <c r="K57" s="44"/>
      <c r="L57" s="44"/>
      <c r="M57" s="44"/>
      <c r="N57" s="44"/>
      <c r="O57" s="44"/>
    </row>
    <row r="58" spans="1:15">
      <c r="A58" s="40" t="s">
        <v>94</v>
      </c>
      <c r="B58" s="41" t="s">
        <v>18</v>
      </c>
      <c r="C58" s="41">
        <v>2234</v>
      </c>
      <c r="D58" s="42">
        <f>($B$14)</f>
        <v>45809</v>
      </c>
      <c r="E58" s="43" t="s">
        <v>96</v>
      </c>
      <c r="F58" s="44">
        <v>21.4</v>
      </c>
      <c r="G58" s="45" t="s">
        <v>185</v>
      </c>
      <c r="H58" s="44">
        <v>2.02</v>
      </c>
      <c r="I58" s="44">
        <f t="shared" si="3"/>
        <v>43.23</v>
      </c>
      <c r="J58" s="46">
        <f t="shared" si="4"/>
        <v>0.29630000000000001</v>
      </c>
      <c r="K58" s="44">
        <v>25.11</v>
      </c>
      <c r="L58" s="44">
        <f t="shared" si="5"/>
        <v>537.35</v>
      </c>
      <c r="M58" s="46">
        <f t="shared" si="6"/>
        <v>0.29630000000000001</v>
      </c>
      <c r="N58" s="44">
        <f t="shared" si="7"/>
        <v>27.13</v>
      </c>
      <c r="O58" s="44">
        <f t="shared" si="8"/>
        <v>580.58000000000004</v>
      </c>
    </row>
    <row r="59" spans="1:15">
      <c r="A59" s="40" t="s">
        <v>95</v>
      </c>
      <c r="B59" s="41" t="s">
        <v>18</v>
      </c>
      <c r="C59" s="41">
        <v>1699</v>
      </c>
      <c r="D59" s="42">
        <f>($B$14)</f>
        <v>45809</v>
      </c>
      <c r="E59" s="43" t="s">
        <v>97</v>
      </c>
      <c r="F59" s="44">
        <v>24.6</v>
      </c>
      <c r="G59" s="45" t="s">
        <v>184</v>
      </c>
      <c r="H59" s="44">
        <v>17.63</v>
      </c>
      <c r="I59" s="44">
        <f t="shared" si="3"/>
        <v>433.7</v>
      </c>
      <c r="J59" s="46">
        <f t="shared" si="4"/>
        <v>0.29630000000000001</v>
      </c>
      <c r="K59" s="44">
        <v>4.76</v>
      </c>
      <c r="L59" s="44">
        <f t="shared" si="5"/>
        <v>117.1</v>
      </c>
      <c r="M59" s="46">
        <f t="shared" si="6"/>
        <v>0.29630000000000001</v>
      </c>
      <c r="N59" s="44">
        <f t="shared" si="7"/>
        <v>22.39</v>
      </c>
      <c r="O59" s="44">
        <f t="shared" si="8"/>
        <v>550.79999999999995</v>
      </c>
    </row>
    <row r="60" spans="1:15">
      <c r="A60" s="40"/>
      <c r="B60" s="41"/>
      <c r="C60" s="41"/>
      <c r="D60" s="42"/>
      <c r="E60" s="43"/>
      <c r="F60" s="44"/>
      <c r="G60" s="45"/>
      <c r="H60" s="44"/>
      <c r="I60" s="44"/>
      <c r="J60" s="44"/>
      <c r="K60" s="44"/>
      <c r="L60" s="44"/>
      <c r="M60" s="44"/>
      <c r="N60" s="44"/>
      <c r="O60" s="44"/>
    </row>
    <row r="61" spans="1:15" s="4" customFormat="1">
      <c r="A61" s="59"/>
      <c r="B61" s="55"/>
      <c r="C61" s="57"/>
      <c r="D61" s="60"/>
      <c r="E61" s="61" t="s">
        <v>20</v>
      </c>
      <c r="F61" s="60"/>
      <c r="G61" s="60"/>
      <c r="H61" s="60"/>
      <c r="I61" s="60">
        <f>TRUNC(SUM(I58:I60),2)</f>
        <v>476.93</v>
      </c>
      <c r="J61" s="60"/>
      <c r="K61" s="60"/>
      <c r="L61" s="60">
        <f>SUM(L58:L60)</f>
        <v>654.45000000000005</v>
      </c>
      <c r="M61" s="60"/>
      <c r="N61" s="60"/>
      <c r="O61" s="60">
        <f>SUM(O58:O60)</f>
        <v>1131.3800000000001</v>
      </c>
    </row>
    <row r="62" spans="1:15">
      <c r="A62" s="40"/>
      <c r="B62" s="41"/>
      <c r="C62" s="41"/>
      <c r="D62" s="42"/>
      <c r="E62" s="47"/>
      <c r="F62" s="47"/>
      <c r="G62" s="47"/>
      <c r="H62" s="47"/>
      <c r="I62" s="44"/>
      <c r="J62" s="46"/>
      <c r="K62" s="47"/>
      <c r="L62" s="44"/>
      <c r="M62" s="46"/>
      <c r="N62" s="44"/>
      <c r="O62" s="44"/>
    </row>
    <row r="63" spans="1:15" s="4" customFormat="1">
      <c r="A63" s="53" t="s">
        <v>49</v>
      </c>
      <c r="B63" s="54"/>
      <c r="C63" s="55"/>
      <c r="D63" s="54"/>
      <c r="E63" s="56" t="s">
        <v>50</v>
      </c>
      <c r="F63" s="57"/>
      <c r="G63" s="56"/>
      <c r="H63" s="57"/>
      <c r="I63" s="58"/>
      <c r="J63" s="58"/>
      <c r="K63" s="54"/>
      <c r="L63" s="54"/>
      <c r="M63" s="58"/>
      <c r="N63" s="55"/>
      <c r="O63" s="54"/>
    </row>
    <row r="64" spans="1:15">
      <c r="A64" s="40"/>
      <c r="B64" s="41"/>
      <c r="C64" s="41"/>
      <c r="D64" s="42"/>
      <c r="E64" s="43"/>
      <c r="F64" s="44"/>
      <c r="G64" s="45"/>
      <c r="H64" s="44"/>
      <c r="I64" s="44"/>
      <c r="J64" s="44"/>
      <c r="K64" s="44"/>
      <c r="L64" s="44"/>
      <c r="M64" s="44"/>
      <c r="N64" s="44"/>
      <c r="O64" s="44"/>
    </row>
    <row r="65" spans="1:15">
      <c r="A65" s="40" t="s">
        <v>98</v>
      </c>
      <c r="B65" s="41" t="s">
        <v>18</v>
      </c>
      <c r="C65" s="41">
        <v>1317</v>
      </c>
      <c r="D65" s="42">
        <f>($B$14)</f>
        <v>45809</v>
      </c>
      <c r="E65" s="43" t="s">
        <v>103</v>
      </c>
      <c r="F65" s="44">
        <v>3</v>
      </c>
      <c r="G65" s="45" t="s">
        <v>186</v>
      </c>
      <c r="H65" s="44">
        <v>0</v>
      </c>
      <c r="I65" s="44">
        <f t="shared" si="3"/>
        <v>0</v>
      </c>
      <c r="J65" s="46">
        <f t="shared" si="4"/>
        <v>0.29630000000000001</v>
      </c>
      <c r="K65" s="44">
        <v>7.49</v>
      </c>
      <c r="L65" s="44">
        <f t="shared" si="5"/>
        <v>22.47</v>
      </c>
      <c r="M65" s="46">
        <f t="shared" si="6"/>
        <v>0.29630000000000001</v>
      </c>
      <c r="N65" s="44">
        <f t="shared" si="7"/>
        <v>7.49</v>
      </c>
      <c r="O65" s="44">
        <f t="shared" si="8"/>
        <v>22.47</v>
      </c>
    </row>
    <row r="66" spans="1:15">
      <c r="A66" s="40" t="s">
        <v>99</v>
      </c>
      <c r="B66" s="41" t="s">
        <v>18</v>
      </c>
      <c r="C66" s="41">
        <v>1326</v>
      </c>
      <c r="D66" s="42">
        <f>($B$14)</f>
        <v>45809</v>
      </c>
      <c r="E66" s="43" t="s">
        <v>104</v>
      </c>
      <c r="F66" s="44">
        <v>2</v>
      </c>
      <c r="G66" s="45" t="s">
        <v>25</v>
      </c>
      <c r="H66" s="44">
        <v>2834.83</v>
      </c>
      <c r="I66" s="44">
        <f t="shared" si="3"/>
        <v>5669.66</v>
      </c>
      <c r="J66" s="46">
        <f t="shared" si="4"/>
        <v>0.29630000000000001</v>
      </c>
      <c r="K66" s="44">
        <v>158.69</v>
      </c>
      <c r="L66" s="44">
        <f t="shared" si="5"/>
        <v>317.38</v>
      </c>
      <c r="M66" s="46">
        <f t="shared" si="6"/>
        <v>0.29630000000000001</v>
      </c>
      <c r="N66" s="44">
        <f t="shared" si="7"/>
        <v>2993.52</v>
      </c>
      <c r="O66" s="44">
        <f t="shared" si="8"/>
        <v>5987.04</v>
      </c>
    </row>
    <row r="67" spans="1:15">
      <c r="A67" s="40" t="s">
        <v>100</v>
      </c>
      <c r="B67" s="41" t="s">
        <v>18</v>
      </c>
      <c r="C67" s="41" t="s">
        <v>102</v>
      </c>
      <c r="D67" s="42">
        <f>($B$14)</f>
        <v>45809</v>
      </c>
      <c r="E67" s="43" t="s">
        <v>105</v>
      </c>
      <c r="F67" s="44">
        <v>17.3</v>
      </c>
      <c r="G67" s="45" t="s">
        <v>184</v>
      </c>
      <c r="H67" s="44">
        <v>87.63</v>
      </c>
      <c r="I67" s="44">
        <f t="shared" si="3"/>
        <v>1516</v>
      </c>
      <c r="J67" s="46">
        <f t="shared" si="4"/>
        <v>0.29630000000000001</v>
      </c>
      <c r="K67" s="44">
        <v>21.03</v>
      </c>
      <c r="L67" s="44">
        <f t="shared" si="5"/>
        <v>363.82</v>
      </c>
      <c r="M67" s="46">
        <f t="shared" si="6"/>
        <v>0.29630000000000001</v>
      </c>
      <c r="N67" s="44">
        <f t="shared" si="7"/>
        <v>108.66</v>
      </c>
      <c r="O67" s="44">
        <f t="shared" si="8"/>
        <v>1879.82</v>
      </c>
    </row>
    <row r="68" spans="1:15">
      <c r="A68" s="40" t="s">
        <v>101</v>
      </c>
      <c r="B68" s="41" t="s">
        <v>18</v>
      </c>
      <c r="C68" s="41">
        <v>1114</v>
      </c>
      <c r="D68" s="42">
        <f>($B$14)</f>
        <v>45809</v>
      </c>
      <c r="E68" s="43" t="s">
        <v>106</v>
      </c>
      <c r="F68" s="44">
        <v>2</v>
      </c>
      <c r="G68" s="45" t="s">
        <v>24</v>
      </c>
      <c r="H68" s="44">
        <v>43.05</v>
      </c>
      <c r="I68" s="44">
        <f t="shared" si="3"/>
        <v>86.1</v>
      </c>
      <c r="J68" s="46">
        <f t="shared" si="4"/>
        <v>0.29630000000000001</v>
      </c>
      <c r="K68" s="44">
        <v>12.46</v>
      </c>
      <c r="L68" s="44">
        <f t="shared" si="5"/>
        <v>24.92</v>
      </c>
      <c r="M68" s="46">
        <f t="shared" si="6"/>
        <v>0.29630000000000001</v>
      </c>
      <c r="N68" s="44">
        <f t="shared" si="7"/>
        <v>55.51</v>
      </c>
      <c r="O68" s="44">
        <f t="shared" si="8"/>
        <v>111.02</v>
      </c>
    </row>
    <row r="69" spans="1:15">
      <c r="A69" s="40"/>
      <c r="B69" s="41"/>
      <c r="C69" s="41"/>
      <c r="D69" s="42"/>
      <c r="E69" s="43"/>
      <c r="F69" s="44"/>
      <c r="G69" s="45"/>
      <c r="H69" s="44"/>
      <c r="I69" s="44"/>
      <c r="J69" s="46"/>
      <c r="K69" s="44"/>
      <c r="L69" s="44"/>
      <c r="M69" s="46"/>
      <c r="N69" s="44"/>
      <c r="O69" s="44"/>
    </row>
    <row r="70" spans="1:15" s="4" customFormat="1">
      <c r="A70" s="59"/>
      <c r="B70" s="55"/>
      <c r="C70" s="57"/>
      <c r="D70" s="60"/>
      <c r="E70" s="61" t="s">
        <v>20</v>
      </c>
      <c r="F70" s="60"/>
      <c r="G70" s="60"/>
      <c r="H70" s="60"/>
      <c r="I70" s="60">
        <f>TRUNC(SUM(I65:I69),2)</f>
        <v>7271.76</v>
      </c>
      <c r="J70" s="60"/>
      <c r="K70" s="60"/>
      <c r="L70" s="60">
        <f>SUM(L65:L69)</f>
        <v>728.59</v>
      </c>
      <c r="M70" s="60"/>
      <c r="N70" s="60"/>
      <c r="O70" s="60">
        <f>SUM(O65:O69)</f>
        <v>8000.35</v>
      </c>
    </row>
    <row r="71" spans="1:15">
      <c r="A71" s="40"/>
      <c r="B71" s="41"/>
      <c r="C71" s="41"/>
      <c r="D71" s="42"/>
      <c r="E71" s="47"/>
      <c r="F71" s="47"/>
      <c r="G71" s="47"/>
      <c r="H71" s="47"/>
      <c r="I71" s="44"/>
      <c r="J71" s="46"/>
      <c r="K71" s="47"/>
      <c r="L71" s="44"/>
      <c r="M71" s="46"/>
      <c r="N71" s="44"/>
      <c r="O71" s="44"/>
    </row>
    <row r="72" spans="1:15" s="4" customFormat="1">
      <c r="A72" s="53" t="s">
        <v>51</v>
      </c>
      <c r="B72" s="54"/>
      <c r="C72" s="55"/>
      <c r="D72" s="54"/>
      <c r="E72" s="56" t="s">
        <v>52</v>
      </c>
      <c r="F72" s="57"/>
      <c r="G72" s="56"/>
      <c r="H72" s="57"/>
      <c r="I72" s="58"/>
      <c r="J72" s="58"/>
      <c r="K72" s="54"/>
      <c r="L72" s="54"/>
      <c r="M72" s="58"/>
      <c r="N72" s="55"/>
      <c r="O72" s="54"/>
    </row>
    <row r="73" spans="1:15">
      <c r="A73" s="40"/>
      <c r="B73" s="41"/>
      <c r="C73" s="41"/>
      <c r="D73" s="42"/>
      <c r="E73" s="43"/>
      <c r="F73" s="44"/>
      <c r="G73" s="45"/>
      <c r="H73" s="44"/>
      <c r="I73" s="44"/>
      <c r="J73" s="44"/>
      <c r="K73" s="44"/>
      <c r="L73" s="44"/>
      <c r="M73" s="44"/>
      <c r="N73" s="44"/>
      <c r="O73" s="44"/>
    </row>
    <row r="74" spans="1:15">
      <c r="A74" s="40" t="s">
        <v>107</v>
      </c>
      <c r="B74" s="41" t="s">
        <v>17</v>
      </c>
      <c r="C74" s="41">
        <v>171057</v>
      </c>
      <c r="D74" s="42">
        <f>($B$14)</f>
        <v>45809</v>
      </c>
      <c r="E74" s="43" t="s">
        <v>123</v>
      </c>
      <c r="F74" s="44">
        <v>50</v>
      </c>
      <c r="G74" s="45" t="s">
        <v>184</v>
      </c>
      <c r="H74" s="44">
        <v>7.64</v>
      </c>
      <c r="I74" s="44">
        <f t="shared" si="3"/>
        <v>382</v>
      </c>
      <c r="J74" s="46">
        <f t="shared" si="4"/>
        <v>0.29630000000000001</v>
      </c>
      <c r="K74" s="44">
        <v>5.47</v>
      </c>
      <c r="L74" s="44">
        <f t="shared" si="5"/>
        <v>273.5</v>
      </c>
      <c r="M74" s="46">
        <f t="shared" si="6"/>
        <v>0.29630000000000001</v>
      </c>
      <c r="N74" s="44">
        <f t="shared" si="7"/>
        <v>13.11</v>
      </c>
      <c r="O74" s="44">
        <f t="shared" si="8"/>
        <v>655.5</v>
      </c>
    </row>
    <row r="75" spans="1:15">
      <c r="A75" s="40" t="s">
        <v>108</v>
      </c>
      <c r="B75" s="41" t="s">
        <v>18</v>
      </c>
      <c r="C75" s="41">
        <v>1398</v>
      </c>
      <c r="D75" s="42">
        <f>($B$14)</f>
        <v>45809</v>
      </c>
      <c r="E75" s="43" t="s">
        <v>124</v>
      </c>
      <c r="F75" s="44">
        <v>8</v>
      </c>
      <c r="G75" s="45" t="s">
        <v>24</v>
      </c>
      <c r="H75" s="44">
        <v>42.91</v>
      </c>
      <c r="I75" s="44">
        <f t="shared" si="3"/>
        <v>343.28</v>
      </c>
      <c r="J75" s="46">
        <f t="shared" si="4"/>
        <v>0.29630000000000001</v>
      </c>
      <c r="K75" s="44">
        <v>21.79</v>
      </c>
      <c r="L75" s="44">
        <f t="shared" si="5"/>
        <v>174.32</v>
      </c>
      <c r="M75" s="46">
        <f t="shared" si="6"/>
        <v>0.29630000000000001</v>
      </c>
      <c r="N75" s="44">
        <f t="shared" si="7"/>
        <v>64.699999999999989</v>
      </c>
      <c r="O75" s="44">
        <f t="shared" si="8"/>
        <v>517.59999999999991</v>
      </c>
    </row>
    <row r="76" spans="1:15">
      <c r="A76" s="40" t="s">
        <v>109</v>
      </c>
      <c r="B76" s="41" t="s">
        <v>18</v>
      </c>
      <c r="C76" s="41">
        <v>1708</v>
      </c>
      <c r="D76" s="42">
        <f>($B$14)</f>
        <v>45809</v>
      </c>
      <c r="E76" s="43" t="s">
        <v>125</v>
      </c>
      <c r="F76" s="44">
        <v>15</v>
      </c>
      <c r="G76" s="45" t="s">
        <v>24</v>
      </c>
      <c r="H76" s="44">
        <v>8.94</v>
      </c>
      <c r="I76" s="44">
        <f t="shared" si="3"/>
        <v>134.1</v>
      </c>
      <c r="J76" s="46">
        <f t="shared" si="4"/>
        <v>0.29630000000000001</v>
      </c>
      <c r="K76" s="44">
        <v>8.17</v>
      </c>
      <c r="L76" s="44">
        <f t="shared" si="5"/>
        <v>122.55</v>
      </c>
      <c r="M76" s="46">
        <f t="shared" si="6"/>
        <v>0.29630000000000001</v>
      </c>
      <c r="N76" s="44">
        <f t="shared" si="7"/>
        <v>17.11</v>
      </c>
      <c r="O76" s="44">
        <f t="shared" si="8"/>
        <v>256.64999999999998</v>
      </c>
    </row>
    <row r="77" spans="1:15">
      <c r="A77" s="40" t="s">
        <v>110</v>
      </c>
      <c r="B77" s="41" t="s">
        <v>18</v>
      </c>
      <c r="C77" s="41">
        <v>1981</v>
      </c>
      <c r="D77" s="42">
        <f>($B$14)</f>
        <v>45809</v>
      </c>
      <c r="E77" s="43" t="s">
        <v>126</v>
      </c>
      <c r="F77" s="44">
        <v>100</v>
      </c>
      <c r="G77" s="45" t="s">
        <v>184</v>
      </c>
      <c r="H77" s="44">
        <v>3.77</v>
      </c>
      <c r="I77" s="44">
        <f t="shared" si="3"/>
        <v>377</v>
      </c>
      <c r="J77" s="46">
        <f t="shared" si="4"/>
        <v>0.29630000000000001</v>
      </c>
      <c r="K77" s="44">
        <v>2.16</v>
      </c>
      <c r="L77" s="44">
        <f t="shared" si="5"/>
        <v>216</v>
      </c>
      <c r="M77" s="46">
        <f t="shared" si="6"/>
        <v>0.29630000000000001</v>
      </c>
      <c r="N77" s="44">
        <f t="shared" si="7"/>
        <v>5.93</v>
      </c>
      <c r="O77" s="44">
        <f t="shared" si="8"/>
        <v>593</v>
      </c>
    </row>
    <row r="78" spans="1:15">
      <c r="A78" s="40" t="s">
        <v>111</v>
      </c>
      <c r="B78" s="41" t="s">
        <v>18</v>
      </c>
      <c r="C78" s="41" t="s">
        <v>111</v>
      </c>
      <c r="D78" s="42">
        <f t="shared" ref="D78:D89" si="9">($B$14)</f>
        <v>45809</v>
      </c>
      <c r="E78" s="43" t="s">
        <v>53</v>
      </c>
      <c r="F78" s="44">
        <v>50</v>
      </c>
      <c r="G78" s="45" t="s">
        <v>184</v>
      </c>
      <c r="H78" s="44">
        <v>8.75</v>
      </c>
      <c r="I78" s="44">
        <f t="shared" si="3"/>
        <v>437.5</v>
      </c>
      <c r="J78" s="46">
        <f t="shared" si="4"/>
        <v>0.29630000000000001</v>
      </c>
      <c r="K78" s="44">
        <v>3.75</v>
      </c>
      <c r="L78" s="44">
        <f t="shared" si="5"/>
        <v>187.5</v>
      </c>
      <c r="M78" s="46">
        <f t="shared" si="6"/>
        <v>0.29630000000000001</v>
      </c>
      <c r="N78" s="44">
        <f t="shared" si="7"/>
        <v>12.5</v>
      </c>
      <c r="O78" s="44">
        <f t="shared" si="8"/>
        <v>625</v>
      </c>
    </row>
    <row r="79" spans="1:15">
      <c r="A79" s="40" t="s">
        <v>112</v>
      </c>
      <c r="B79" s="41" t="s">
        <v>17</v>
      </c>
      <c r="C79" s="41">
        <v>172002</v>
      </c>
      <c r="D79" s="42">
        <f t="shared" si="9"/>
        <v>45809</v>
      </c>
      <c r="E79" s="43" t="s">
        <v>127</v>
      </c>
      <c r="F79" s="44">
        <v>13</v>
      </c>
      <c r="G79" s="45" t="s">
        <v>24</v>
      </c>
      <c r="H79" s="44">
        <v>7.93</v>
      </c>
      <c r="I79" s="44">
        <f t="shared" si="3"/>
        <v>103.09</v>
      </c>
      <c r="J79" s="46">
        <f t="shared" si="4"/>
        <v>0.29630000000000001</v>
      </c>
      <c r="K79" s="44">
        <v>8.17</v>
      </c>
      <c r="L79" s="44">
        <f t="shared" si="5"/>
        <v>106.21</v>
      </c>
      <c r="M79" s="46">
        <f t="shared" si="6"/>
        <v>0.29630000000000001</v>
      </c>
      <c r="N79" s="44">
        <f t="shared" si="7"/>
        <v>16.100000000000001</v>
      </c>
      <c r="O79" s="44">
        <f t="shared" si="8"/>
        <v>209.3</v>
      </c>
    </row>
    <row r="80" spans="1:15">
      <c r="A80" s="40" t="s">
        <v>113</v>
      </c>
      <c r="B80" s="41" t="s">
        <v>18</v>
      </c>
      <c r="C80" s="41">
        <v>2103</v>
      </c>
      <c r="D80" s="42">
        <f t="shared" si="9"/>
        <v>45809</v>
      </c>
      <c r="E80" s="43" t="s">
        <v>128</v>
      </c>
      <c r="F80" s="44">
        <v>2</v>
      </c>
      <c r="G80" s="45" t="s">
        <v>24</v>
      </c>
      <c r="H80" s="44">
        <v>11.08</v>
      </c>
      <c r="I80" s="44">
        <f t="shared" si="3"/>
        <v>22.16</v>
      </c>
      <c r="J80" s="46">
        <f t="shared" si="4"/>
        <v>0.29630000000000001</v>
      </c>
      <c r="K80" s="44">
        <v>10.9</v>
      </c>
      <c r="L80" s="44">
        <f t="shared" si="5"/>
        <v>21.8</v>
      </c>
      <c r="M80" s="46">
        <f t="shared" si="6"/>
        <v>0.29630000000000001</v>
      </c>
      <c r="N80" s="44">
        <f t="shared" si="7"/>
        <v>21.98</v>
      </c>
      <c r="O80" s="44">
        <f t="shared" si="8"/>
        <v>43.96</v>
      </c>
    </row>
    <row r="81" spans="1:15">
      <c r="A81" s="40" t="s">
        <v>114</v>
      </c>
      <c r="B81" s="41" t="s">
        <v>17</v>
      </c>
      <c r="C81" s="41">
        <v>172001</v>
      </c>
      <c r="D81" s="42">
        <f t="shared" si="9"/>
        <v>45809</v>
      </c>
      <c r="E81" s="43" t="s">
        <v>129</v>
      </c>
      <c r="F81" s="44">
        <v>4</v>
      </c>
      <c r="G81" s="45" t="s">
        <v>24</v>
      </c>
      <c r="H81" s="44">
        <v>4.2300000000000004</v>
      </c>
      <c r="I81" s="44">
        <f t="shared" si="3"/>
        <v>16.920000000000002</v>
      </c>
      <c r="J81" s="46">
        <f t="shared" si="4"/>
        <v>0.29630000000000001</v>
      </c>
      <c r="K81" s="44">
        <v>5.47</v>
      </c>
      <c r="L81" s="44">
        <f t="shared" si="5"/>
        <v>21.88</v>
      </c>
      <c r="M81" s="46">
        <f t="shared" si="6"/>
        <v>0.29630000000000001</v>
      </c>
      <c r="N81" s="44">
        <f t="shared" si="7"/>
        <v>9.6999999999999993</v>
      </c>
      <c r="O81" s="44">
        <f t="shared" si="8"/>
        <v>38.799999999999997</v>
      </c>
    </row>
    <row r="82" spans="1:15">
      <c r="A82" s="40" t="s">
        <v>115</v>
      </c>
      <c r="B82" s="41" t="s">
        <v>18</v>
      </c>
      <c r="C82" s="41" t="s">
        <v>115</v>
      </c>
      <c r="D82" s="42">
        <f t="shared" si="9"/>
        <v>45809</v>
      </c>
      <c r="E82" s="43" t="s">
        <v>191</v>
      </c>
      <c r="F82" s="44">
        <v>4</v>
      </c>
      <c r="G82" s="45" t="s">
        <v>24</v>
      </c>
      <c r="H82" s="44">
        <v>58.33</v>
      </c>
      <c r="I82" s="44">
        <f t="shared" si="3"/>
        <v>233.32</v>
      </c>
      <c r="J82" s="46">
        <f t="shared" si="4"/>
        <v>0.29630000000000001</v>
      </c>
      <c r="K82" s="44">
        <v>81.709999999999994</v>
      </c>
      <c r="L82" s="44">
        <f t="shared" si="5"/>
        <v>326.83999999999997</v>
      </c>
      <c r="M82" s="46">
        <f t="shared" si="6"/>
        <v>0.29630000000000001</v>
      </c>
      <c r="N82" s="44">
        <f t="shared" si="7"/>
        <v>140.04</v>
      </c>
      <c r="O82" s="44">
        <f t="shared" si="8"/>
        <v>560.16</v>
      </c>
    </row>
    <row r="83" spans="1:15">
      <c r="A83" s="40" t="s">
        <v>116</v>
      </c>
      <c r="B83" s="41" t="s">
        <v>18</v>
      </c>
      <c r="C83" s="41">
        <v>2185</v>
      </c>
      <c r="D83" s="42">
        <f t="shared" si="9"/>
        <v>45809</v>
      </c>
      <c r="E83" s="43" t="s">
        <v>130</v>
      </c>
      <c r="F83" s="44">
        <v>12</v>
      </c>
      <c r="G83" s="45" t="s">
        <v>187</v>
      </c>
      <c r="H83" s="44">
        <v>0</v>
      </c>
      <c r="I83" s="44">
        <f t="shared" si="3"/>
        <v>0</v>
      </c>
      <c r="J83" s="46">
        <f t="shared" si="4"/>
        <v>0.29630000000000001</v>
      </c>
      <c r="K83" s="44">
        <v>54.48</v>
      </c>
      <c r="L83" s="44">
        <f t="shared" si="5"/>
        <v>653.76</v>
      </c>
      <c r="M83" s="46">
        <f t="shared" si="6"/>
        <v>0.29630000000000001</v>
      </c>
      <c r="N83" s="44">
        <f t="shared" si="7"/>
        <v>54.48</v>
      </c>
      <c r="O83" s="44">
        <f t="shared" si="8"/>
        <v>653.76</v>
      </c>
    </row>
    <row r="84" spans="1:15">
      <c r="A84" s="40" t="s">
        <v>117</v>
      </c>
      <c r="B84" s="41" t="s">
        <v>18</v>
      </c>
      <c r="C84" s="41">
        <v>2010</v>
      </c>
      <c r="D84" s="42">
        <f t="shared" si="9"/>
        <v>45809</v>
      </c>
      <c r="E84" s="43" t="s">
        <v>131</v>
      </c>
      <c r="F84" s="44">
        <v>4</v>
      </c>
      <c r="G84" s="45" t="s">
        <v>24</v>
      </c>
      <c r="H84" s="44">
        <v>8.06</v>
      </c>
      <c r="I84" s="44">
        <f t="shared" si="3"/>
        <v>32.24</v>
      </c>
      <c r="J84" s="46">
        <f t="shared" si="4"/>
        <v>0.29630000000000001</v>
      </c>
      <c r="K84" s="44">
        <v>4.34</v>
      </c>
      <c r="L84" s="44">
        <f t="shared" si="5"/>
        <v>17.36</v>
      </c>
      <c r="M84" s="46">
        <f t="shared" si="6"/>
        <v>0.29630000000000001</v>
      </c>
      <c r="N84" s="44">
        <f t="shared" si="7"/>
        <v>12.4</v>
      </c>
      <c r="O84" s="44">
        <f t="shared" si="8"/>
        <v>49.6</v>
      </c>
    </row>
    <row r="85" spans="1:15">
      <c r="A85" s="40" t="s">
        <v>118</v>
      </c>
      <c r="B85" s="41" t="s">
        <v>18</v>
      </c>
      <c r="C85" s="41">
        <v>1773</v>
      </c>
      <c r="D85" s="42">
        <f t="shared" si="9"/>
        <v>45809</v>
      </c>
      <c r="E85" s="43" t="s">
        <v>132</v>
      </c>
      <c r="F85" s="44">
        <v>8</v>
      </c>
      <c r="G85" s="45" t="s">
        <v>24</v>
      </c>
      <c r="H85" s="44">
        <v>92.4</v>
      </c>
      <c r="I85" s="44">
        <f t="shared" si="3"/>
        <v>739.2</v>
      </c>
      <c r="J85" s="46">
        <f t="shared" si="4"/>
        <v>0.29630000000000001</v>
      </c>
      <c r="K85" s="44">
        <v>21.79</v>
      </c>
      <c r="L85" s="44">
        <f t="shared" si="5"/>
        <v>174.32</v>
      </c>
      <c r="M85" s="46">
        <f t="shared" si="6"/>
        <v>0.29630000000000001</v>
      </c>
      <c r="N85" s="44">
        <f t="shared" si="7"/>
        <v>114.19</v>
      </c>
      <c r="O85" s="44">
        <f t="shared" si="8"/>
        <v>913.52</v>
      </c>
    </row>
    <row r="86" spans="1:15">
      <c r="A86" s="40" t="s">
        <v>119</v>
      </c>
      <c r="B86" s="41" t="s">
        <v>18</v>
      </c>
      <c r="C86" s="41">
        <v>1382</v>
      </c>
      <c r="D86" s="42">
        <f t="shared" si="9"/>
        <v>45809</v>
      </c>
      <c r="E86" s="43" t="s">
        <v>133</v>
      </c>
      <c r="F86" s="44">
        <v>16</v>
      </c>
      <c r="G86" s="45" t="s">
        <v>24</v>
      </c>
      <c r="H86" s="44">
        <v>3.45</v>
      </c>
      <c r="I86" s="44">
        <f t="shared" ref="I86:I139" si="10">ROUND($F86*H86,2)</f>
        <v>55.2</v>
      </c>
      <c r="J86" s="46">
        <f t="shared" si="4"/>
        <v>0.29630000000000001</v>
      </c>
      <c r="K86" s="44">
        <v>8.17</v>
      </c>
      <c r="L86" s="44">
        <f t="shared" ref="L86:L139" si="11">ROUND($F86*K86,2)</f>
        <v>130.72</v>
      </c>
      <c r="M86" s="46">
        <f t="shared" si="6"/>
        <v>0.29630000000000001</v>
      </c>
      <c r="N86" s="44">
        <f t="shared" ref="N86:N139" si="12">H86+K86</f>
        <v>11.620000000000001</v>
      </c>
      <c r="O86" s="44">
        <f t="shared" ref="O86:O139" si="13">I86+L86</f>
        <v>185.92000000000002</v>
      </c>
    </row>
    <row r="87" spans="1:15">
      <c r="A87" s="40" t="s">
        <v>120</v>
      </c>
      <c r="B87" s="41" t="s">
        <v>18</v>
      </c>
      <c r="C87" s="41">
        <v>1771</v>
      </c>
      <c r="D87" s="42">
        <f t="shared" si="9"/>
        <v>45809</v>
      </c>
      <c r="E87" s="43" t="s">
        <v>134</v>
      </c>
      <c r="F87" s="44">
        <v>30</v>
      </c>
      <c r="G87" s="45" t="s">
        <v>184</v>
      </c>
      <c r="H87" s="44">
        <v>10.199999999999999</v>
      </c>
      <c r="I87" s="44">
        <f t="shared" si="10"/>
        <v>306</v>
      </c>
      <c r="J87" s="46">
        <f t="shared" si="4"/>
        <v>0.29630000000000001</v>
      </c>
      <c r="K87" s="44">
        <v>1.63</v>
      </c>
      <c r="L87" s="44">
        <f t="shared" si="11"/>
        <v>48.9</v>
      </c>
      <c r="M87" s="46">
        <f t="shared" si="6"/>
        <v>0.29630000000000001</v>
      </c>
      <c r="N87" s="44">
        <f t="shared" si="12"/>
        <v>11.829999999999998</v>
      </c>
      <c r="O87" s="44">
        <f t="shared" si="13"/>
        <v>354.9</v>
      </c>
    </row>
    <row r="88" spans="1:15">
      <c r="A88" s="40" t="s">
        <v>121</v>
      </c>
      <c r="B88" s="41" t="s">
        <v>18</v>
      </c>
      <c r="C88" s="41" t="s">
        <v>121</v>
      </c>
      <c r="D88" s="42">
        <f t="shared" si="9"/>
        <v>45809</v>
      </c>
      <c r="E88" s="43" t="s">
        <v>54</v>
      </c>
      <c r="F88" s="44">
        <v>8</v>
      </c>
      <c r="G88" s="45" t="s">
        <v>24</v>
      </c>
      <c r="H88" s="44">
        <v>36.020000000000003</v>
      </c>
      <c r="I88" s="44">
        <f t="shared" si="10"/>
        <v>288.16000000000003</v>
      </c>
      <c r="J88" s="46">
        <f t="shared" si="4"/>
        <v>0.29630000000000001</v>
      </c>
      <c r="K88" s="44">
        <v>23.92</v>
      </c>
      <c r="L88" s="44">
        <f t="shared" si="11"/>
        <v>191.36</v>
      </c>
      <c r="M88" s="46">
        <f t="shared" si="6"/>
        <v>0.29630000000000001</v>
      </c>
      <c r="N88" s="44">
        <f t="shared" si="12"/>
        <v>59.940000000000005</v>
      </c>
      <c r="O88" s="44">
        <f t="shared" si="13"/>
        <v>479.52000000000004</v>
      </c>
    </row>
    <row r="89" spans="1:15">
      <c r="A89" s="40" t="s">
        <v>122</v>
      </c>
      <c r="B89" s="41" t="s">
        <v>18</v>
      </c>
      <c r="C89" s="41" t="s">
        <v>122</v>
      </c>
      <c r="D89" s="42">
        <f t="shared" si="9"/>
        <v>45809</v>
      </c>
      <c r="E89" s="43" t="s">
        <v>55</v>
      </c>
      <c r="F89" s="44">
        <v>8</v>
      </c>
      <c r="G89" s="45" t="s">
        <v>24</v>
      </c>
      <c r="H89" s="44">
        <v>2.59</v>
      </c>
      <c r="I89" s="44">
        <f t="shared" si="10"/>
        <v>20.72</v>
      </c>
      <c r="J89" s="46">
        <f t="shared" si="4"/>
        <v>0.29630000000000001</v>
      </c>
      <c r="K89" s="44">
        <v>23.92</v>
      </c>
      <c r="L89" s="44">
        <f t="shared" si="11"/>
        <v>191.36</v>
      </c>
      <c r="M89" s="46">
        <f t="shared" si="6"/>
        <v>0.29630000000000001</v>
      </c>
      <c r="N89" s="44">
        <f t="shared" si="12"/>
        <v>26.51</v>
      </c>
      <c r="O89" s="44">
        <f t="shared" si="13"/>
        <v>212.08</v>
      </c>
    </row>
    <row r="90" spans="1:15">
      <c r="A90" s="40"/>
      <c r="B90" s="41"/>
      <c r="C90" s="41"/>
      <c r="D90" s="42"/>
      <c r="E90" s="43"/>
      <c r="F90" s="44"/>
      <c r="G90" s="45"/>
      <c r="H90" s="44"/>
      <c r="I90" s="44"/>
      <c r="J90" s="46"/>
      <c r="K90" s="44"/>
      <c r="L90" s="44"/>
      <c r="M90" s="46"/>
      <c r="N90" s="44"/>
      <c r="O90" s="44"/>
    </row>
    <row r="91" spans="1:15" s="4" customFormat="1">
      <c r="A91" s="59"/>
      <c r="B91" s="55"/>
      <c r="C91" s="57"/>
      <c r="D91" s="60"/>
      <c r="E91" s="61" t="s">
        <v>20</v>
      </c>
      <c r="F91" s="60"/>
      <c r="G91" s="60"/>
      <c r="H91" s="60"/>
      <c r="I91" s="60">
        <f>TRUNC(SUM(I74:I90),2)</f>
        <v>3490.89</v>
      </c>
      <c r="J91" s="60"/>
      <c r="K91" s="60"/>
      <c r="L91" s="60">
        <f>SUM(L74:L90)</f>
        <v>2858.38</v>
      </c>
      <c r="M91" s="60"/>
      <c r="N91" s="60"/>
      <c r="O91" s="60">
        <f>SUM(O74:O90)</f>
        <v>6349.27</v>
      </c>
    </row>
    <row r="92" spans="1:15">
      <c r="A92" s="40"/>
      <c r="B92" s="41"/>
      <c r="C92" s="41"/>
      <c r="D92" s="42"/>
      <c r="E92" s="47"/>
      <c r="F92" s="47"/>
      <c r="G92" s="47"/>
      <c r="H92" s="47"/>
      <c r="I92" s="44"/>
      <c r="J92" s="46"/>
      <c r="K92" s="47"/>
      <c r="L92" s="44"/>
      <c r="M92" s="46"/>
      <c r="N92" s="44"/>
      <c r="O92" s="44"/>
    </row>
    <row r="93" spans="1:15" s="4" customFormat="1">
      <c r="A93" s="53" t="s">
        <v>56</v>
      </c>
      <c r="B93" s="54"/>
      <c r="C93" s="55"/>
      <c r="D93" s="54"/>
      <c r="E93" s="56" t="s">
        <v>57</v>
      </c>
      <c r="F93" s="57"/>
      <c r="G93" s="56"/>
      <c r="H93" s="57"/>
      <c r="I93" s="58"/>
      <c r="J93" s="58"/>
      <c r="K93" s="54"/>
      <c r="L93" s="54"/>
      <c r="M93" s="58"/>
      <c r="N93" s="55"/>
      <c r="O93" s="54"/>
    </row>
    <row r="94" spans="1:15">
      <c r="A94" s="40"/>
      <c r="B94" s="41"/>
      <c r="C94" s="41"/>
      <c r="D94" s="42"/>
      <c r="E94" s="43"/>
      <c r="F94" s="44"/>
      <c r="G94" s="45"/>
      <c r="H94" s="44"/>
      <c r="I94" s="44"/>
      <c r="J94" s="44"/>
      <c r="K94" s="44"/>
      <c r="L94" s="44"/>
      <c r="M94" s="44"/>
      <c r="N94" s="44"/>
      <c r="O94" s="44"/>
    </row>
    <row r="95" spans="1:15">
      <c r="A95" s="40" t="s">
        <v>135</v>
      </c>
      <c r="B95" s="41" t="s">
        <v>17</v>
      </c>
      <c r="C95" s="41">
        <v>161205</v>
      </c>
      <c r="D95" s="42">
        <f t="shared" ref="D95:D104" si="14">($B$14)</f>
        <v>45809</v>
      </c>
      <c r="E95" s="43" t="s">
        <v>145</v>
      </c>
      <c r="F95" s="44">
        <v>8.8000000000000007</v>
      </c>
      <c r="G95" s="45" t="s">
        <v>184</v>
      </c>
      <c r="H95" s="44">
        <v>8.41</v>
      </c>
      <c r="I95" s="44">
        <f t="shared" si="10"/>
        <v>74.010000000000005</v>
      </c>
      <c r="J95" s="46">
        <f>$J$13</f>
        <v>0.29630000000000001</v>
      </c>
      <c r="K95" s="44">
        <v>8.23</v>
      </c>
      <c r="L95" s="44">
        <f t="shared" si="11"/>
        <v>72.42</v>
      </c>
      <c r="M95" s="46">
        <f t="shared" ref="M95:M139" si="15">$J$13</f>
        <v>0.29630000000000001</v>
      </c>
      <c r="N95" s="44">
        <f t="shared" si="12"/>
        <v>16.64</v>
      </c>
      <c r="O95" s="44">
        <f t="shared" si="13"/>
        <v>146.43</v>
      </c>
    </row>
    <row r="96" spans="1:15">
      <c r="A96" s="40" t="s">
        <v>136</v>
      </c>
      <c r="B96" s="41" t="s">
        <v>17</v>
      </c>
      <c r="C96" s="41">
        <v>161207</v>
      </c>
      <c r="D96" s="42">
        <f t="shared" si="14"/>
        <v>45809</v>
      </c>
      <c r="E96" s="43" t="s">
        <v>146</v>
      </c>
      <c r="F96" s="44">
        <v>5</v>
      </c>
      <c r="G96" s="45" t="s">
        <v>24</v>
      </c>
      <c r="H96" s="44">
        <v>2.27</v>
      </c>
      <c r="I96" s="44">
        <f t="shared" si="10"/>
        <v>11.35</v>
      </c>
      <c r="J96" s="46">
        <f t="shared" ref="J96:J104" si="16">$J$13</f>
        <v>0.29630000000000001</v>
      </c>
      <c r="K96" s="44">
        <v>10.99</v>
      </c>
      <c r="L96" s="44">
        <f t="shared" si="11"/>
        <v>54.95</v>
      </c>
      <c r="M96" s="46">
        <f t="shared" si="15"/>
        <v>0.29630000000000001</v>
      </c>
      <c r="N96" s="44">
        <f t="shared" si="12"/>
        <v>13.26</v>
      </c>
      <c r="O96" s="44">
        <f t="shared" si="13"/>
        <v>66.3</v>
      </c>
    </row>
    <row r="97" spans="1:15">
      <c r="A97" s="40" t="s">
        <v>137</v>
      </c>
      <c r="B97" s="41" t="s">
        <v>17</v>
      </c>
      <c r="C97" s="41">
        <v>161206</v>
      </c>
      <c r="D97" s="42">
        <f t="shared" si="14"/>
        <v>45809</v>
      </c>
      <c r="E97" s="43" t="s">
        <v>147</v>
      </c>
      <c r="F97" s="44">
        <v>1</v>
      </c>
      <c r="G97" s="45" t="s">
        <v>24</v>
      </c>
      <c r="H97" s="44">
        <v>4.3899999999999997</v>
      </c>
      <c r="I97" s="44">
        <f t="shared" si="10"/>
        <v>4.3899999999999997</v>
      </c>
      <c r="J97" s="46">
        <f t="shared" si="16"/>
        <v>0.29630000000000001</v>
      </c>
      <c r="K97" s="44">
        <v>10.99</v>
      </c>
      <c r="L97" s="44">
        <f t="shared" si="11"/>
        <v>10.99</v>
      </c>
      <c r="M97" s="46">
        <f t="shared" si="15"/>
        <v>0.29630000000000001</v>
      </c>
      <c r="N97" s="44">
        <f t="shared" si="12"/>
        <v>15.379999999999999</v>
      </c>
      <c r="O97" s="44">
        <f t="shared" si="13"/>
        <v>15.379999999999999</v>
      </c>
    </row>
    <row r="98" spans="1:15">
      <c r="A98" s="40" t="s">
        <v>138</v>
      </c>
      <c r="B98" s="41" t="s">
        <v>18</v>
      </c>
      <c r="C98" s="41">
        <v>1682</v>
      </c>
      <c r="D98" s="42">
        <f t="shared" si="14"/>
        <v>45809</v>
      </c>
      <c r="E98" s="43" t="s">
        <v>148</v>
      </c>
      <c r="F98" s="44">
        <v>4</v>
      </c>
      <c r="G98" s="45" t="s">
        <v>24</v>
      </c>
      <c r="H98" s="44">
        <v>1.74</v>
      </c>
      <c r="I98" s="44">
        <f t="shared" si="10"/>
        <v>6.96</v>
      </c>
      <c r="J98" s="46">
        <f t="shared" si="16"/>
        <v>0.29630000000000001</v>
      </c>
      <c r="K98" s="44">
        <v>4.96</v>
      </c>
      <c r="L98" s="44">
        <f t="shared" si="11"/>
        <v>19.84</v>
      </c>
      <c r="M98" s="46">
        <f t="shared" si="15"/>
        <v>0.29630000000000001</v>
      </c>
      <c r="N98" s="44">
        <f t="shared" si="12"/>
        <v>6.7</v>
      </c>
      <c r="O98" s="44">
        <f t="shared" si="13"/>
        <v>26.8</v>
      </c>
    </row>
    <row r="99" spans="1:15">
      <c r="A99" s="40" t="s">
        <v>139</v>
      </c>
      <c r="B99" s="41" t="s">
        <v>18</v>
      </c>
      <c r="C99" s="41">
        <v>2053</v>
      </c>
      <c r="D99" s="42">
        <f t="shared" si="14"/>
        <v>45809</v>
      </c>
      <c r="E99" s="43" t="s">
        <v>149</v>
      </c>
      <c r="F99" s="44">
        <v>13</v>
      </c>
      <c r="G99" s="45" t="s">
        <v>184</v>
      </c>
      <c r="H99" s="44">
        <v>8.66</v>
      </c>
      <c r="I99" s="44">
        <f t="shared" si="10"/>
        <v>112.58</v>
      </c>
      <c r="J99" s="46">
        <f t="shared" si="16"/>
        <v>0.29630000000000001</v>
      </c>
      <c r="K99" s="44">
        <v>5.47</v>
      </c>
      <c r="L99" s="44">
        <f t="shared" si="11"/>
        <v>71.11</v>
      </c>
      <c r="M99" s="46">
        <f t="shared" si="15"/>
        <v>0.29630000000000001</v>
      </c>
      <c r="N99" s="44">
        <f t="shared" si="12"/>
        <v>14.129999999999999</v>
      </c>
      <c r="O99" s="44">
        <f t="shared" si="13"/>
        <v>183.69</v>
      </c>
    </row>
    <row r="100" spans="1:15">
      <c r="A100" s="40" t="s">
        <v>140</v>
      </c>
      <c r="B100" s="41" t="s">
        <v>18</v>
      </c>
      <c r="C100" s="41">
        <v>2055</v>
      </c>
      <c r="D100" s="42">
        <f t="shared" si="14"/>
        <v>45809</v>
      </c>
      <c r="E100" s="43" t="s">
        <v>150</v>
      </c>
      <c r="F100" s="44">
        <v>7</v>
      </c>
      <c r="G100" s="45" t="s">
        <v>24</v>
      </c>
      <c r="H100" s="44">
        <v>2.3199999999999998</v>
      </c>
      <c r="I100" s="44">
        <f t="shared" si="10"/>
        <v>16.239999999999998</v>
      </c>
      <c r="J100" s="46">
        <f t="shared" si="16"/>
        <v>0.29630000000000001</v>
      </c>
      <c r="K100" s="44">
        <v>1.1000000000000001</v>
      </c>
      <c r="L100" s="44">
        <f t="shared" si="11"/>
        <v>7.7</v>
      </c>
      <c r="M100" s="46">
        <f t="shared" si="15"/>
        <v>0.29630000000000001</v>
      </c>
      <c r="N100" s="44">
        <f t="shared" si="12"/>
        <v>3.42</v>
      </c>
      <c r="O100" s="44">
        <f t="shared" si="13"/>
        <v>23.939999999999998</v>
      </c>
    </row>
    <row r="101" spans="1:15">
      <c r="A101" s="40" t="s">
        <v>141</v>
      </c>
      <c r="B101" s="41" t="s">
        <v>17</v>
      </c>
      <c r="C101" s="41">
        <v>171521</v>
      </c>
      <c r="D101" s="42">
        <f t="shared" si="14"/>
        <v>45809</v>
      </c>
      <c r="E101" s="43" t="s">
        <v>151</v>
      </c>
      <c r="F101" s="44">
        <v>13</v>
      </c>
      <c r="G101" s="45" t="s">
        <v>24</v>
      </c>
      <c r="H101" s="44">
        <v>0.56999999999999995</v>
      </c>
      <c r="I101" s="44">
        <f t="shared" si="10"/>
        <v>7.41</v>
      </c>
      <c r="J101" s="46">
        <f t="shared" si="16"/>
        <v>0.29630000000000001</v>
      </c>
      <c r="K101" s="44">
        <v>10.9</v>
      </c>
      <c r="L101" s="44">
        <f t="shared" si="11"/>
        <v>141.69999999999999</v>
      </c>
      <c r="M101" s="46">
        <f t="shared" si="15"/>
        <v>0.29630000000000001</v>
      </c>
      <c r="N101" s="44">
        <f t="shared" si="12"/>
        <v>11.47</v>
      </c>
      <c r="O101" s="44">
        <f t="shared" si="13"/>
        <v>149.10999999999999</v>
      </c>
    </row>
    <row r="102" spans="1:15">
      <c r="A102" s="40" t="s">
        <v>142</v>
      </c>
      <c r="B102" s="41" t="s">
        <v>18</v>
      </c>
      <c r="C102" s="41">
        <v>2048</v>
      </c>
      <c r="D102" s="42">
        <f t="shared" si="14"/>
        <v>45809</v>
      </c>
      <c r="E102" s="43" t="s">
        <v>152</v>
      </c>
      <c r="F102" s="44">
        <v>2</v>
      </c>
      <c r="G102" s="45" t="s">
        <v>24</v>
      </c>
      <c r="H102" s="44">
        <v>9.4</v>
      </c>
      <c r="I102" s="44">
        <f t="shared" si="10"/>
        <v>18.8</v>
      </c>
      <c r="J102" s="46">
        <f t="shared" si="16"/>
        <v>0.29630000000000001</v>
      </c>
      <c r="K102" s="44">
        <v>19.2</v>
      </c>
      <c r="L102" s="44">
        <f t="shared" si="11"/>
        <v>38.4</v>
      </c>
      <c r="M102" s="46">
        <f t="shared" si="15"/>
        <v>0.29630000000000001</v>
      </c>
      <c r="N102" s="44">
        <f t="shared" si="12"/>
        <v>28.6</v>
      </c>
      <c r="O102" s="44">
        <f t="shared" si="13"/>
        <v>57.2</v>
      </c>
    </row>
    <row r="103" spans="1:15">
      <c r="A103" s="40" t="s">
        <v>143</v>
      </c>
      <c r="B103" s="41" t="s">
        <v>18</v>
      </c>
      <c r="C103" s="41">
        <v>2172</v>
      </c>
      <c r="D103" s="42">
        <f t="shared" si="14"/>
        <v>45809</v>
      </c>
      <c r="E103" s="43" t="s">
        <v>153</v>
      </c>
      <c r="F103" s="44">
        <v>2</v>
      </c>
      <c r="G103" s="45" t="s">
        <v>24</v>
      </c>
      <c r="H103" s="44">
        <v>177.2</v>
      </c>
      <c r="I103" s="44">
        <f t="shared" si="10"/>
        <v>354.4</v>
      </c>
      <c r="J103" s="46">
        <f t="shared" si="16"/>
        <v>0.29630000000000001</v>
      </c>
      <c r="K103" s="44">
        <v>54.48</v>
      </c>
      <c r="L103" s="44">
        <f t="shared" si="11"/>
        <v>108.96</v>
      </c>
      <c r="M103" s="46">
        <f t="shared" si="15"/>
        <v>0.29630000000000001</v>
      </c>
      <c r="N103" s="44">
        <f t="shared" si="12"/>
        <v>231.67999999999998</v>
      </c>
      <c r="O103" s="44">
        <f t="shared" si="13"/>
        <v>463.35999999999996</v>
      </c>
    </row>
    <row r="104" spans="1:15">
      <c r="A104" s="40" t="s">
        <v>144</v>
      </c>
      <c r="B104" s="41" t="s">
        <v>18</v>
      </c>
      <c r="C104" s="41">
        <v>2028</v>
      </c>
      <c r="D104" s="42">
        <f t="shared" si="14"/>
        <v>45809</v>
      </c>
      <c r="E104" s="43" t="s">
        <v>154</v>
      </c>
      <c r="F104" s="44">
        <v>15</v>
      </c>
      <c r="G104" s="45" t="s">
        <v>184</v>
      </c>
      <c r="H104" s="44">
        <v>7.74</v>
      </c>
      <c r="I104" s="44">
        <f t="shared" si="10"/>
        <v>116.1</v>
      </c>
      <c r="J104" s="46">
        <f t="shared" si="16"/>
        <v>0.29630000000000001</v>
      </c>
      <c r="K104" s="44">
        <v>3.81</v>
      </c>
      <c r="L104" s="44">
        <f t="shared" si="11"/>
        <v>57.15</v>
      </c>
      <c r="M104" s="46">
        <f t="shared" si="15"/>
        <v>0.29630000000000001</v>
      </c>
      <c r="N104" s="44">
        <f t="shared" si="12"/>
        <v>11.55</v>
      </c>
      <c r="O104" s="44">
        <f t="shared" si="13"/>
        <v>173.25</v>
      </c>
    </row>
    <row r="105" spans="1:15">
      <c r="A105" s="40"/>
      <c r="B105" s="41"/>
      <c r="C105" s="41"/>
      <c r="D105" s="42"/>
      <c r="E105" s="43"/>
      <c r="F105" s="44"/>
      <c r="G105" s="45"/>
      <c r="H105" s="44"/>
      <c r="I105" s="44"/>
      <c r="J105" s="46"/>
      <c r="K105" s="44"/>
      <c r="L105" s="44"/>
      <c r="M105" s="46"/>
      <c r="N105" s="44"/>
      <c r="O105" s="44"/>
    </row>
    <row r="106" spans="1:15" s="4" customFormat="1">
      <c r="A106" s="59"/>
      <c r="B106" s="55"/>
      <c r="C106" s="57"/>
      <c r="D106" s="60"/>
      <c r="E106" s="61" t="s">
        <v>20</v>
      </c>
      <c r="F106" s="60"/>
      <c r="G106" s="60"/>
      <c r="H106" s="60"/>
      <c r="I106" s="60">
        <f>TRUNC(SUM(I95:I105),2)</f>
        <v>722.24</v>
      </c>
      <c r="J106" s="60"/>
      <c r="K106" s="60"/>
      <c r="L106" s="60">
        <f>SUM(L95:L105)</f>
        <v>583.21999999999991</v>
      </c>
      <c r="M106" s="60"/>
      <c r="N106" s="60"/>
      <c r="O106" s="60">
        <f>SUM(O95:O105)</f>
        <v>1305.46</v>
      </c>
    </row>
    <row r="107" spans="1:15">
      <c r="A107" s="40"/>
      <c r="B107" s="41"/>
      <c r="C107" s="41"/>
      <c r="D107" s="42"/>
      <c r="E107" s="47"/>
      <c r="F107" s="47"/>
      <c r="G107" s="47"/>
      <c r="H107" s="47"/>
      <c r="I107" s="44"/>
      <c r="J107" s="46"/>
      <c r="K107" s="47"/>
      <c r="L107" s="44"/>
      <c r="M107" s="46"/>
      <c r="N107" s="44"/>
      <c r="O107" s="44"/>
    </row>
    <row r="108" spans="1:15" s="4" customFormat="1">
      <c r="A108" s="53" t="s">
        <v>58</v>
      </c>
      <c r="B108" s="54"/>
      <c r="C108" s="55"/>
      <c r="D108" s="54"/>
      <c r="E108" s="56" t="s">
        <v>59</v>
      </c>
      <c r="F108" s="57"/>
      <c r="G108" s="56"/>
      <c r="H108" s="57"/>
      <c r="I108" s="58"/>
      <c r="J108" s="58"/>
      <c r="K108" s="54"/>
      <c r="L108" s="54"/>
      <c r="M108" s="58"/>
      <c r="N108" s="55"/>
      <c r="O108" s="54"/>
    </row>
    <row r="109" spans="1:15">
      <c r="A109" s="40"/>
      <c r="B109" s="41"/>
      <c r="C109" s="41"/>
      <c r="D109" s="42"/>
      <c r="E109" s="43"/>
      <c r="F109" s="44"/>
      <c r="G109" s="45"/>
      <c r="H109" s="44"/>
      <c r="I109" s="44"/>
      <c r="J109" s="44"/>
      <c r="K109" s="44"/>
      <c r="L109" s="44"/>
      <c r="M109" s="44"/>
      <c r="N109" s="44"/>
      <c r="O109" s="44"/>
    </row>
    <row r="110" spans="1:15">
      <c r="A110" s="40" t="s">
        <v>155</v>
      </c>
      <c r="B110" s="41" t="s">
        <v>19</v>
      </c>
      <c r="C110" s="41" t="s">
        <v>155</v>
      </c>
      <c r="D110" s="42">
        <f t="shared" ref="D110:D122" si="17">($B$14)</f>
        <v>45809</v>
      </c>
      <c r="E110" s="43" t="s">
        <v>60</v>
      </c>
      <c r="F110" s="44">
        <v>2</v>
      </c>
      <c r="G110" s="45" t="s">
        <v>24</v>
      </c>
      <c r="H110" s="44">
        <v>3207.03</v>
      </c>
      <c r="I110" s="44">
        <f t="shared" si="10"/>
        <v>6414.06</v>
      </c>
      <c r="J110" s="46">
        <f>$J$14</f>
        <v>0.2102</v>
      </c>
      <c r="K110" s="44">
        <v>423.57</v>
      </c>
      <c r="L110" s="44">
        <f t="shared" si="11"/>
        <v>847.14</v>
      </c>
      <c r="M110" s="46">
        <f>$J$14</f>
        <v>0.2102</v>
      </c>
      <c r="N110" s="44">
        <f t="shared" si="12"/>
        <v>3630.6000000000004</v>
      </c>
      <c r="O110" s="44">
        <f t="shared" si="13"/>
        <v>7261.2000000000007</v>
      </c>
    </row>
    <row r="111" spans="1:15">
      <c r="A111" s="40" t="s">
        <v>156</v>
      </c>
      <c r="B111" s="41" t="s">
        <v>19</v>
      </c>
      <c r="C111" s="41" t="s">
        <v>156</v>
      </c>
      <c r="D111" s="42">
        <f t="shared" si="17"/>
        <v>45809</v>
      </c>
      <c r="E111" s="43" t="s">
        <v>61</v>
      </c>
      <c r="F111" s="44">
        <v>8</v>
      </c>
      <c r="G111" s="45" t="s">
        <v>184</v>
      </c>
      <c r="H111" s="44">
        <v>58.3</v>
      </c>
      <c r="I111" s="44">
        <f t="shared" si="10"/>
        <v>466.4</v>
      </c>
      <c r="J111" s="46">
        <f t="shared" ref="J111:J121" si="18">$J$14</f>
        <v>0.2102</v>
      </c>
      <c r="K111" s="44">
        <v>56.88</v>
      </c>
      <c r="L111" s="44">
        <f t="shared" si="11"/>
        <v>455.04</v>
      </c>
      <c r="M111" s="46">
        <f t="shared" ref="M111:M121" si="19">$J$14</f>
        <v>0.2102</v>
      </c>
      <c r="N111" s="44">
        <f t="shared" si="12"/>
        <v>115.18</v>
      </c>
      <c r="O111" s="44">
        <f t="shared" si="13"/>
        <v>921.44</v>
      </c>
    </row>
    <row r="112" spans="1:15">
      <c r="A112" s="40" t="s">
        <v>157</v>
      </c>
      <c r="B112" s="41" t="s">
        <v>19</v>
      </c>
      <c r="C112" s="41" t="s">
        <v>157</v>
      </c>
      <c r="D112" s="42">
        <f t="shared" si="17"/>
        <v>45809</v>
      </c>
      <c r="E112" s="43" t="s">
        <v>62</v>
      </c>
      <c r="F112" s="44">
        <v>2</v>
      </c>
      <c r="G112" s="45" t="s">
        <v>184</v>
      </c>
      <c r="H112" s="44">
        <v>78.66</v>
      </c>
      <c r="I112" s="44">
        <f t="shared" si="10"/>
        <v>157.32</v>
      </c>
      <c r="J112" s="46">
        <f t="shared" si="18"/>
        <v>0.2102</v>
      </c>
      <c r="K112" s="44">
        <v>42.36</v>
      </c>
      <c r="L112" s="44">
        <f t="shared" si="11"/>
        <v>84.72</v>
      </c>
      <c r="M112" s="46">
        <f t="shared" si="19"/>
        <v>0.2102</v>
      </c>
      <c r="N112" s="44">
        <f t="shared" si="12"/>
        <v>121.02</v>
      </c>
      <c r="O112" s="44">
        <f t="shared" si="13"/>
        <v>242.04</v>
      </c>
    </row>
    <row r="113" spans="1:15">
      <c r="A113" s="40" t="s">
        <v>158</v>
      </c>
      <c r="B113" s="41" t="s">
        <v>19</v>
      </c>
      <c r="C113" s="41" t="s">
        <v>158</v>
      </c>
      <c r="D113" s="42">
        <f t="shared" si="17"/>
        <v>45809</v>
      </c>
      <c r="E113" s="43" t="s">
        <v>63</v>
      </c>
      <c r="F113" s="44">
        <v>2</v>
      </c>
      <c r="G113" s="45" t="s">
        <v>24</v>
      </c>
      <c r="H113" s="44">
        <v>157.33000000000001</v>
      </c>
      <c r="I113" s="44">
        <f t="shared" si="10"/>
        <v>314.66000000000003</v>
      </c>
      <c r="J113" s="46">
        <f t="shared" si="18"/>
        <v>0.2102</v>
      </c>
      <c r="K113" s="44">
        <v>135.54</v>
      </c>
      <c r="L113" s="44">
        <f t="shared" si="11"/>
        <v>271.08</v>
      </c>
      <c r="M113" s="46">
        <f t="shared" si="19"/>
        <v>0.2102</v>
      </c>
      <c r="N113" s="44">
        <f t="shared" si="12"/>
        <v>292.87</v>
      </c>
      <c r="O113" s="44">
        <f t="shared" si="13"/>
        <v>585.74</v>
      </c>
    </row>
    <row r="114" spans="1:15">
      <c r="A114" s="40" t="s">
        <v>159</v>
      </c>
      <c r="B114" s="41" t="s">
        <v>19</v>
      </c>
      <c r="C114" s="41" t="s">
        <v>159</v>
      </c>
      <c r="D114" s="42">
        <f t="shared" si="17"/>
        <v>45809</v>
      </c>
      <c r="E114" s="43" t="s">
        <v>64</v>
      </c>
      <c r="F114" s="44">
        <v>2</v>
      </c>
      <c r="G114" s="45" t="s">
        <v>24</v>
      </c>
      <c r="H114" s="44">
        <v>175.48</v>
      </c>
      <c r="I114" s="44">
        <f t="shared" si="10"/>
        <v>350.96</v>
      </c>
      <c r="J114" s="46">
        <f t="shared" si="18"/>
        <v>0.2102</v>
      </c>
      <c r="K114" s="44">
        <v>135.54</v>
      </c>
      <c r="L114" s="44">
        <f t="shared" si="11"/>
        <v>271.08</v>
      </c>
      <c r="M114" s="46">
        <f t="shared" si="19"/>
        <v>0.2102</v>
      </c>
      <c r="N114" s="44">
        <f t="shared" si="12"/>
        <v>311.02</v>
      </c>
      <c r="O114" s="44">
        <f t="shared" si="13"/>
        <v>622.04</v>
      </c>
    </row>
    <row r="115" spans="1:15">
      <c r="A115" s="40" t="s">
        <v>160</v>
      </c>
      <c r="B115" s="41" t="s">
        <v>19</v>
      </c>
      <c r="C115" s="41" t="s">
        <v>160</v>
      </c>
      <c r="D115" s="42">
        <f t="shared" si="17"/>
        <v>45809</v>
      </c>
      <c r="E115" s="43" t="s">
        <v>65</v>
      </c>
      <c r="F115" s="44">
        <v>2</v>
      </c>
      <c r="G115" s="45" t="s">
        <v>24</v>
      </c>
      <c r="H115" s="44">
        <v>302.55</v>
      </c>
      <c r="I115" s="44">
        <f t="shared" si="10"/>
        <v>605.1</v>
      </c>
      <c r="J115" s="46">
        <f t="shared" si="18"/>
        <v>0.2102</v>
      </c>
      <c r="K115" s="44">
        <v>223.89</v>
      </c>
      <c r="L115" s="44">
        <f t="shared" si="11"/>
        <v>447.78</v>
      </c>
      <c r="M115" s="46">
        <f t="shared" si="19"/>
        <v>0.2102</v>
      </c>
      <c r="N115" s="44">
        <f t="shared" si="12"/>
        <v>526.44000000000005</v>
      </c>
      <c r="O115" s="44">
        <f t="shared" si="13"/>
        <v>1052.8800000000001</v>
      </c>
    </row>
    <row r="116" spans="1:15">
      <c r="A116" s="40" t="s">
        <v>161</v>
      </c>
      <c r="B116" s="41" t="s">
        <v>19</v>
      </c>
      <c r="C116" s="41" t="s">
        <v>161</v>
      </c>
      <c r="D116" s="42">
        <f t="shared" si="17"/>
        <v>45809</v>
      </c>
      <c r="E116" s="43" t="s">
        <v>66</v>
      </c>
      <c r="F116" s="44">
        <v>90</v>
      </c>
      <c r="G116" s="45" t="s">
        <v>188</v>
      </c>
      <c r="H116" s="44">
        <v>96.82</v>
      </c>
      <c r="I116" s="44">
        <f t="shared" si="10"/>
        <v>8713.7999999999993</v>
      </c>
      <c r="J116" s="46">
        <f t="shared" si="18"/>
        <v>0.2102</v>
      </c>
      <c r="K116" s="44">
        <v>16.940000000000001</v>
      </c>
      <c r="L116" s="44">
        <f t="shared" si="11"/>
        <v>1524.6</v>
      </c>
      <c r="M116" s="46">
        <f t="shared" si="19"/>
        <v>0.2102</v>
      </c>
      <c r="N116" s="44">
        <f t="shared" si="12"/>
        <v>113.75999999999999</v>
      </c>
      <c r="O116" s="44">
        <f t="shared" si="13"/>
        <v>10238.4</v>
      </c>
    </row>
    <row r="117" spans="1:15">
      <c r="A117" s="40" t="s">
        <v>162</v>
      </c>
      <c r="B117" s="41" t="s">
        <v>19</v>
      </c>
      <c r="C117" s="41" t="s">
        <v>162</v>
      </c>
      <c r="D117" s="42">
        <f t="shared" si="17"/>
        <v>45809</v>
      </c>
      <c r="E117" s="43" t="s">
        <v>67</v>
      </c>
      <c r="F117" s="44">
        <v>3</v>
      </c>
      <c r="G117" s="45" t="s">
        <v>189</v>
      </c>
      <c r="H117" s="44">
        <v>181.53</v>
      </c>
      <c r="I117" s="44">
        <f t="shared" si="10"/>
        <v>544.59</v>
      </c>
      <c r="J117" s="46">
        <f t="shared" si="18"/>
        <v>0.2102</v>
      </c>
      <c r="K117" s="44">
        <v>8.4700000000000006</v>
      </c>
      <c r="L117" s="44">
        <f t="shared" si="11"/>
        <v>25.41</v>
      </c>
      <c r="M117" s="46">
        <f t="shared" si="19"/>
        <v>0.2102</v>
      </c>
      <c r="N117" s="44">
        <f t="shared" si="12"/>
        <v>190</v>
      </c>
      <c r="O117" s="44">
        <f t="shared" si="13"/>
        <v>570</v>
      </c>
    </row>
    <row r="118" spans="1:15">
      <c r="A118" s="40" t="s">
        <v>163</v>
      </c>
      <c r="B118" s="41" t="s">
        <v>19</v>
      </c>
      <c r="C118" s="41" t="s">
        <v>163</v>
      </c>
      <c r="D118" s="42">
        <f t="shared" si="17"/>
        <v>45809</v>
      </c>
      <c r="E118" s="43" t="s">
        <v>68</v>
      </c>
      <c r="F118" s="44">
        <v>3</v>
      </c>
      <c r="G118" s="45" t="s">
        <v>25</v>
      </c>
      <c r="H118" s="44">
        <v>66.56</v>
      </c>
      <c r="I118" s="44">
        <f t="shared" si="10"/>
        <v>199.68</v>
      </c>
      <c r="J118" s="46">
        <f t="shared" si="18"/>
        <v>0.2102</v>
      </c>
      <c r="K118" s="44">
        <v>151.28</v>
      </c>
      <c r="L118" s="44">
        <f t="shared" si="11"/>
        <v>453.84</v>
      </c>
      <c r="M118" s="46">
        <f t="shared" si="19"/>
        <v>0.2102</v>
      </c>
      <c r="N118" s="44">
        <f t="shared" si="12"/>
        <v>217.84</v>
      </c>
      <c r="O118" s="44">
        <f t="shared" si="13"/>
        <v>653.52</v>
      </c>
    </row>
    <row r="119" spans="1:15">
      <c r="A119" s="40" t="s">
        <v>164</v>
      </c>
      <c r="B119" s="41" t="s">
        <v>19</v>
      </c>
      <c r="C119" s="41" t="s">
        <v>164</v>
      </c>
      <c r="D119" s="42">
        <f t="shared" si="17"/>
        <v>45809</v>
      </c>
      <c r="E119" s="43" t="s">
        <v>69</v>
      </c>
      <c r="F119" s="44">
        <v>8</v>
      </c>
      <c r="G119" s="45" t="s">
        <v>184</v>
      </c>
      <c r="H119" s="44">
        <v>9.08</v>
      </c>
      <c r="I119" s="44">
        <f t="shared" si="10"/>
        <v>72.64</v>
      </c>
      <c r="J119" s="46">
        <f t="shared" si="18"/>
        <v>0.2102</v>
      </c>
      <c r="K119" s="44">
        <v>42.36</v>
      </c>
      <c r="L119" s="44">
        <f t="shared" si="11"/>
        <v>338.88</v>
      </c>
      <c r="M119" s="46">
        <f t="shared" si="19"/>
        <v>0.2102</v>
      </c>
      <c r="N119" s="44">
        <f t="shared" si="12"/>
        <v>51.44</v>
      </c>
      <c r="O119" s="44">
        <f t="shared" si="13"/>
        <v>411.52</v>
      </c>
    </row>
    <row r="120" spans="1:15">
      <c r="A120" s="40" t="s">
        <v>165</v>
      </c>
      <c r="B120" s="41" t="s">
        <v>19</v>
      </c>
      <c r="C120" s="41" t="s">
        <v>165</v>
      </c>
      <c r="D120" s="42">
        <f t="shared" si="17"/>
        <v>45809</v>
      </c>
      <c r="E120" s="43" t="s">
        <v>70</v>
      </c>
      <c r="F120" s="44">
        <v>1</v>
      </c>
      <c r="G120" s="45" t="s">
        <v>25</v>
      </c>
      <c r="H120" s="44">
        <v>0</v>
      </c>
      <c r="I120" s="44">
        <f t="shared" si="10"/>
        <v>0</v>
      </c>
      <c r="J120" s="46">
        <f t="shared" si="18"/>
        <v>0.2102</v>
      </c>
      <c r="K120" s="44">
        <v>423.57</v>
      </c>
      <c r="L120" s="44">
        <f t="shared" si="11"/>
        <v>423.57</v>
      </c>
      <c r="M120" s="46">
        <f t="shared" si="19"/>
        <v>0.2102</v>
      </c>
      <c r="N120" s="44">
        <f t="shared" si="12"/>
        <v>423.57</v>
      </c>
      <c r="O120" s="44">
        <f t="shared" si="13"/>
        <v>423.57</v>
      </c>
    </row>
    <row r="121" spans="1:15">
      <c r="A121" s="40" t="s">
        <v>166</v>
      </c>
      <c r="B121" s="41" t="s">
        <v>19</v>
      </c>
      <c r="C121" s="41" t="s">
        <v>166</v>
      </c>
      <c r="D121" s="42">
        <f t="shared" si="17"/>
        <v>45809</v>
      </c>
      <c r="E121" s="43" t="s">
        <v>71</v>
      </c>
      <c r="F121" s="44">
        <v>1</v>
      </c>
      <c r="G121" s="45" t="s">
        <v>25</v>
      </c>
      <c r="H121" s="44">
        <v>0</v>
      </c>
      <c r="I121" s="44">
        <f t="shared" si="10"/>
        <v>0</v>
      </c>
      <c r="J121" s="46">
        <f t="shared" si="18"/>
        <v>0.2102</v>
      </c>
      <c r="K121" s="44">
        <v>508.28</v>
      </c>
      <c r="L121" s="44">
        <f t="shared" si="11"/>
        <v>508.28</v>
      </c>
      <c r="M121" s="46">
        <f t="shared" si="19"/>
        <v>0.2102</v>
      </c>
      <c r="N121" s="44">
        <f t="shared" si="12"/>
        <v>508.28</v>
      </c>
      <c r="O121" s="44">
        <f t="shared" si="13"/>
        <v>508.28</v>
      </c>
    </row>
    <row r="122" spans="1:15">
      <c r="A122" s="40" t="s">
        <v>167</v>
      </c>
      <c r="B122" s="41" t="s">
        <v>18</v>
      </c>
      <c r="C122" s="41">
        <v>1282</v>
      </c>
      <c r="D122" s="42">
        <f t="shared" si="17"/>
        <v>45809</v>
      </c>
      <c r="E122" s="43" t="s">
        <v>168</v>
      </c>
      <c r="F122" s="44">
        <v>3</v>
      </c>
      <c r="G122" s="45" t="s">
        <v>24</v>
      </c>
      <c r="H122" s="44">
        <v>35.65</v>
      </c>
      <c r="I122" s="44">
        <f t="shared" si="10"/>
        <v>106.95</v>
      </c>
      <c r="J122" s="46">
        <f t="shared" ref="J122:J139" si="20">$J$13</f>
        <v>0.29630000000000001</v>
      </c>
      <c r="K122" s="44">
        <v>30.01</v>
      </c>
      <c r="L122" s="44">
        <f t="shared" si="11"/>
        <v>90.03</v>
      </c>
      <c r="M122" s="46">
        <f t="shared" si="15"/>
        <v>0.29630000000000001</v>
      </c>
      <c r="N122" s="44">
        <f t="shared" si="12"/>
        <v>65.66</v>
      </c>
      <c r="O122" s="44">
        <f t="shared" si="13"/>
        <v>196.98000000000002</v>
      </c>
    </row>
    <row r="123" spans="1:15">
      <c r="A123" s="40"/>
      <c r="B123" s="41"/>
      <c r="C123" s="41"/>
      <c r="D123" s="42"/>
      <c r="E123" s="43"/>
      <c r="F123" s="44"/>
      <c r="G123" s="44"/>
      <c r="H123" s="44"/>
      <c r="I123" s="44"/>
      <c r="J123" s="44"/>
      <c r="K123" s="44"/>
      <c r="L123" s="44"/>
      <c r="M123" s="44"/>
      <c r="N123" s="44"/>
      <c r="O123" s="44"/>
    </row>
    <row r="124" spans="1:15" s="4" customFormat="1">
      <c r="A124" s="59"/>
      <c r="B124" s="55"/>
      <c r="C124" s="57"/>
      <c r="D124" s="60"/>
      <c r="E124" s="61" t="s">
        <v>20</v>
      </c>
      <c r="F124" s="60"/>
      <c r="G124" s="60"/>
      <c r="H124" s="60"/>
      <c r="I124" s="60">
        <f>TRUNC(SUM(I110:I123),2)</f>
        <v>17946.16</v>
      </c>
      <c r="J124" s="60"/>
      <c r="K124" s="60"/>
      <c r="L124" s="60">
        <f>SUM(L110:L123)</f>
        <v>5741.4499999999989</v>
      </c>
      <c r="M124" s="60"/>
      <c r="N124" s="60"/>
      <c r="O124" s="60">
        <f>SUM(O110:O123)</f>
        <v>23687.610000000004</v>
      </c>
    </row>
    <row r="125" spans="1:15">
      <c r="A125" s="40"/>
      <c r="B125" s="41"/>
      <c r="C125" s="41"/>
      <c r="D125" s="42"/>
      <c r="E125" s="47"/>
      <c r="F125" s="47"/>
      <c r="G125" s="47"/>
      <c r="H125" s="47"/>
      <c r="I125" s="44"/>
      <c r="J125" s="46"/>
      <c r="K125" s="47"/>
      <c r="L125" s="44"/>
      <c r="M125" s="46"/>
      <c r="N125" s="44"/>
      <c r="O125" s="44"/>
    </row>
    <row r="126" spans="1:15" s="4" customFormat="1">
      <c r="A126" s="53" t="s">
        <v>72</v>
      </c>
      <c r="B126" s="54"/>
      <c r="C126" s="55"/>
      <c r="D126" s="54"/>
      <c r="E126" s="56" t="s">
        <v>73</v>
      </c>
      <c r="F126" s="57"/>
      <c r="G126" s="56"/>
      <c r="H126" s="57"/>
      <c r="I126" s="58"/>
      <c r="J126" s="58"/>
      <c r="K126" s="54"/>
      <c r="L126" s="54"/>
      <c r="M126" s="58"/>
      <c r="N126" s="55"/>
      <c r="O126" s="54"/>
    </row>
    <row r="127" spans="1:15">
      <c r="A127" s="40"/>
      <c r="B127" s="41"/>
      <c r="C127" s="41"/>
      <c r="D127" s="42"/>
      <c r="E127" s="43"/>
      <c r="F127" s="44"/>
      <c r="G127" s="45"/>
      <c r="H127" s="44"/>
      <c r="I127" s="44"/>
      <c r="J127" s="44"/>
      <c r="K127" s="44"/>
      <c r="L127" s="44"/>
      <c r="M127" s="44"/>
      <c r="N127" s="44"/>
      <c r="O127" s="44"/>
    </row>
    <row r="128" spans="1:15">
      <c r="A128" s="40" t="s">
        <v>169</v>
      </c>
      <c r="B128" s="41" t="s">
        <v>17</v>
      </c>
      <c r="C128" s="41">
        <v>141250</v>
      </c>
      <c r="D128" s="42">
        <f t="shared" ref="D128:D132" si="21">($B$14)</f>
        <v>45809</v>
      </c>
      <c r="E128" s="43" t="s">
        <v>174</v>
      </c>
      <c r="F128" s="44">
        <v>77</v>
      </c>
      <c r="G128" s="45" t="s">
        <v>185</v>
      </c>
      <c r="H128" s="44">
        <v>2.0699999999999998</v>
      </c>
      <c r="I128" s="44">
        <f t="shared" si="10"/>
        <v>159.38999999999999</v>
      </c>
      <c r="J128" s="46">
        <f t="shared" si="20"/>
        <v>0.29630000000000001</v>
      </c>
      <c r="K128" s="44">
        <v>5.13</v>
      </c>
      <c r="L128" s="44">
        <f t="shared" si="11"/>
        <v>395.01</v>
      </c>
      <c r="M128" s="46">
        <f t="shared" si="15"/>
        <v>0.29630000000000001</v>
      </c>
      <c r="N128" s="44">
        <f t="shared" si="12"/>
        <v>7.1999999999999993</v>
      </c>
      <c r="O128" s="44">
        <f t="shared" si="13"/>
        <v>554.4</v>
      </c>
    </row>
    <row r="129" spans="1:15">
      <c r="A129" s="40" t="s">
        <v>170</v>
      </c>
      <c r="B129" s="41" t="s">
        <v>18</v>
      </c>
      <c r="C129" s="41">
        <v>1259</v>
      </c>
      <c r="D129" s="42">
        <f t="shared" si="21"/>
        <v>45809</v>
      </c>
      <c r="E129" s="43" t="s">
        <v>175</v>
      </c>
      <c r="F129" s="44">
        <v>24.8</v>
      </c>
      <c r="G129" s="45" t="s">
        <v>185</v>
      </c>
      <c r="H129" s="44">
        <v>1.19</v>
      </c>
      <c r="I129" s="44">
        <f t="shared" si="10"/>
        <v>29.51</v>
      </c>
      <c r="J129" s="46">
        <f t="shared" si="20"/>
        <v>0.29630000000000001</v>
      </c>
      <c r="K129" s="44">
        <v>5.13</v>
      </c>
      <c r="L129" s="44">
        <f t="shared" si="11"/>
        <v>127.22</v>
      </c>
      <c r="M129" s="46">
        <f t="shared" si="15"/>
        <v>0.29630000000000001</v>
      </c>
      <c r="N129" s="44">
        <f t="shared" si="12"/>
        <v>6.32</v>
      </c>
      <c r="O129" s="44">
        <f t="shared" si="13"/>
        <v>156.72999999999999</v>
      </c>
    </row>
    <row r="130" spans="1:15">
      <c r="A130" s="40" t="s">
        <v>171</v>
      </c>
      <c r="B130" s="41" t="s">
        <v>17</v>
      </c>
      <c r="C130" s="41">
        <v>141212</v>
      </c>
      <c r="D130" s="42">
        <f t="shared" si="21"/>
        <v>45809</v>
      </c>
      <c r="E130" s="43" t="s">
        <v>176</v>
      </c>
      <c r="F130" s="44">
        <v>81.900000000000006</v>
      </c>
      <c r="G130" s="45" t="s">
        <v>185</v>
      </c>
      <c r="H130" s="44">
        <v>10.5</v>
      </c>
      <c r="I130" s="44">
        <f t="shared" si="10"/>
        <v>859.95</v>
      </c>
      <c r="J130" s="46">
        <f t="shared" si="20"/>
        <v>0.29630000000000001</v>
      </c>
      <c r="K130" s="44">
        <v>13.13</v>
      </c>
      <c r="L130" s="44">
        <f t="shared" si="11"/>
        <v>1075.3499999999999</v>
      </c>
      <c r="M130" s="46">
        <f t="shared" si="15"/>
        <v>0.29630000000000001</v>
      </c>
      <c r="N130" s="44">
        <f t="shared" si="12"/>
        <v>23.630000000000003</v>
      </c>
      <c r="O130" s="44">
        <f t="shared" si="13"/>
        <v>1935.3</v>
      </c>
    </row>
    <row r="131" spans="1:15">
      <c r="A131" s="40" t="s">
        <v>172</v>
      </c>
      <c r="B131" s="41" t="s">
        <v>17</v>
      </c>
      <c r="C131" s="41">
        <v>141257</v>
      </c>
      <c r="D131" s="42">
        <f t="shared" si="21"/>
        <v>45809</v>
      </c>
      <c r="E131" s="43" t="s">
        <v>177</v>
      </c>
      <c r="F131" s="44">
        <v>101.7</v>
      </c>
      <c r="G131" s="45" t="s">
        <v>185</v>
      </c>
      <c r="H131" s="44">
        <v>10.33</v>
      </c>
      <c r="I131" s="44">
        <f t="shared" si="10"/>
        <v>1050.56</v>
      </c>
      <c r="J131" s="46">
        <f t="shared" si="20"/>
        <v>0.29630000000000001</v>
      </c>
      <c r="K131" s="44">
        <v>10.29</v>
      </c>
      <c r="L131" s="44">
        <f t="shared" si="11"/>
        <v>1046.49</v>
      </c>
      <c r="M131" s="46">
        <f t="shared" si="15"/>
        <v>0.29630000000000001</v>
      </c>
      <c r="N131" s="44">
        <f t="shared" si="12"/>
        <v>20.619999999999997</v>
      </c>
      <c r="O131" s="44">
        <f t="shared" si="13"/>
        <v>2097.0500000000002</v>
      </c>
    </row>
    <row r="132" spans="1:15">
      <c r="A132" s="40" t="s">
        <v>173</v>
      </c>
      <c r="B132" s="41" t="s">
        <v>18</v>
      </c>
      <c r="C132" s="41">
        <v>1497</v>
      </c>
      <c r="D132" s="42">
        <f t="shared" si="21"/>
        <v>45809</v>
      </c>
      <c r="E132" s="43" t="s">
        <v>178</v>
      </c>
      <c r="F132" s="44">
        <v>17.3</v>
      </c>
      <c r="G132" s="45" t="s">
        <v>184</v>
      </c>
      <c r="H132" s="44">
        <v>4.46</v>
      </c>
      <c r="I132" s="44">
        <f t="shared" si="10"/>
        <v>77.16</v>
      </c>
      <c r="J132" s="46">
        <f t="shared" si="20"/>
        <v>0.29630000000000001</v>
      </c>
      <c r="K132" s="44">
        <v>10.29</v>
      </c>
      <c r="L132" s="44">
        <f t="shared" si="11"/>
        <v>178.02</v>
      </c>
      <c r="M132" s="46">
        <f t="shared" si="15"/>
        <v>0.29630000000000001</v>
      </c>
      <c r="N132" s="44">
        <f t="shared" si="12"/>
        <v>14.75</v>
      </c>
      <c r="O132" s="44">
        <f t="shared" si="13"/>
        <v>255.18</v>
      </c>
    </row>
    <row r="133" spans="1:15">
      <c r="A133" s="40"/>
      <c r="B133" s="41"/>
      <c r="C133" s="41"/>
      <c r="D133" s="42"/>
      <c r="E133" s="43"/>
      <c r="F133" s="44"/>
      <c r="G133" s="45"/>
      <c r="H133" s="44"/>
      <c r="I133" s="44"/>
      <c r="J133" s="44"/>
      <c r="K133" s="44"/>
      <c r="L133" s="44"/>
      <c r="M133" s="44"/>
      <c r="N133" s="44"/>
      <c r="O133" s="44"/>
    </row>
    <row r="134" spans="1:15" s="4" customFormat="1">
      <c r="A134" s="59"/>
      <c r="B134" s="55"/>
      <c r="C134" s="57"/>
      <c r="D134" s="60"/>
      <c r="E134" s="61" t="s">
        <v>20</v>
      </c>
      <c r="F134" s="60"/>
      <c r="G134" s="60"/>
      <c r="H134" s="60"/>
      <c r="I134" s="60">
        <f>TRUNC(SUM(I128:I133),2)</f>
        <v>2176.5700000000002</v>
      </c>
      <c r="J134" s="60"/>
      <c r="K134" s="60"/>
      <c r="L134" s="60">
        <f>SUM(L128:L133)</f>
        <v>2822.0899999999997</v>
      </c>
      <c r="M134" s="60"/>
      <c r="N134" s="60"/>
      <c r="O134" s="60">
        <f>SUM(O128:O133)</f>
        <v>4998.66</v>
      </c>
    </row>
    <row r="135" spans="1:15">
      <c r="A135" s="40"/>
      <c r="B135" s="41"/>
      <c r="C135" s="41"/>
      <c r="D135" s="42"/>
      <c r="E135" s="47"/>
      <c r="F135" s="47"/>
      <c r="G135" s="47"/>
      <c r="H135" s="47"/>
      <c r="I135" s="44"/>
      <c r="J135" s="46"/>
      <c r="K135" s="47"/>
      <c r="L135" s="44"/>
      <c r="M135" s="46"/>
      <c r="N135" s="44"/>
      <c r="O135" s="44"/>
    </row>
    <row r="136" spans="1:15" s="4" customFormat="1">
      <c r="A136" s="53" t="s">
        <v>179</v>
      </c>
      <c r="B136" s="54"/>
      <c r="C136" s="55"/>
      <c r="D136" s="54"/>
      <c r="E136" s="56" t="s">
        <v>74</v>
      </c>
      <c r="F136" s="57"/>
      <c r="G136" s="56"/>
      <c r="H136" s="57"/>
      <c r="I136" s="58"/>
      <c r="J136" s="58"/>
      <c r="K136" s="54"/>
      <c r="L136" s="54"/>
      <c r="M136" s="58"/>
      <c r="N136" s="55"/>
      <c r="O136" s="54"/>
    </row>
    <row r="137" spans="1:15">
      <c r="A137" s="40"/>
      <c r="B137" s="41"/>
      <c r="C137" s="41"/>
      <c r="D137" s="42"/>
      <c r="E137" s="43"/>
      <c r="F137" s="44"/>
      <c r="G137" s="45"/>
      <c r="H137" s="44"/>
      <c r="I137" s="44"/>
      <c r="J137" s="44"/>
      <c r="K137" s="44"/>
      <c r="L137" s="44"/>
      <c r="M137" s="44"/>
      <c r="N137" s="44"/>
      <c r="O137" s="44"/>
    </row>
    <row r="138" spans="1:15">
      <c r="A138" s="40" t="s">
        <v>180</v>
      </c>
      <c r="B138" s="41" t="s">
        <v>18</v>
      </c>
      <c r="C138" s="41">
        <v>1320</v>
      </c>
      <c r="D138" s="42">
        <f t="shared" ref="D138:D139" si="22">($B$14)</f>
        <v>45809</v>
      </c>
      <c r="E138" s="43" t="s">
        <v>182</v>
      </c>
      <c r="F138" s="44">
        <v>3</v>
      </c>
      <c r="G138" s="45" t="s">
        <v>24</v>
      </c>
      <c r="H138" s="44">
        <v>579.02</v>
      </c>
      <c r="I138" s="44">
        <f t="shared" si="10"/>
        <v>1737.06</v>
      </c>
      <c r="J138" s="46">
        <f t="shared" si="20"/>
        <v>0.29630000000000001</v>
      </c>
      <c r="K138" s="44">
        <v>0</v>
      </c>
      <c r="L138" s="44">
        <f t="shared" si="11"/>
        <v>0</v>
      </c>
      <c r="M138" s="46">
        <f t="shared" si="15"/>
        <v>0.29630000000000001</v>
      </c>
      <c r="N138" s="44">
        <f t="shared" si="12"/>
        <v>579.02</v>
      </c>
      <c r="O138" s="44">
        <f t="shared" si="13"/>
        <v>1737.06</v>
      </c>
    </row>
    <row r="139" spans="1:15">
      <c r="A139" s="40" t="s">
        <v>181</v>
      </c>
      <c r="B139" s="41" t="s">
        <v>18</v>
      </c>
      <c r="C139" s="41">
        <v>1321</v>
      </c>
      <c r="D139" s="42">
        <f t="shared" si="22"/>
        <v>45809</v>
      </c>
      <c r="E139" s="43" t="s">
        <v>183</v>
      </c>
      <c r="F139" s="44">
        <v>48.8</v>
      </c>
      <c r="G139" s="45" t="s">
        <v>185</v>
      </c>
      <c r="H139" s="44">
        <v>1.23</v>
      </c>
      <c r="I139" s="44">
        <f t="shared" si="10"/>
        <v>60.02</v>
      </c>
      <c r="J139" s="46">
        <f t="shared" si="20"/>
        <v>0.29630000000000001</v>
      </c>
      <c r="K139" s="44">
        <v>3.21</v>
      </c>
      <c r="L139" s="44">
        <f t="shared" si="11"/>
        <v>156.65</v>
      </c>
      <c r="M139" s="46">
        <f t="shared" si="15"/>
        <v>0.29630000000000001</v>
      </c>
      <c r="N139" s="44">
        <f t="shared" si="12"/>
        <v>4.4399999999999995</v>
      </c>
      <c r="O139" s="44">
        <f t="shared" si="13"/>
        <v>216.67000000000002</v>
      </c>
    </row>
    <row r="140" spans="1:15">
      <c r="A140" s="40"/>
      <c r="B140" s="41"/>
      <c r="C140" s="41"/>
      <c r="D140" s="42"/>
      <c r="E140" s="43"/>
      <c r="F140" s="44"/>
      <c r="G140" s="45"/>
      <c r="H140" s="44"/>
      <c r="I140" s="44"/>
      <c r="J140" s="44"/>
      <c r="K140" s="44"/>
      <c r="L140" s="44"/>
      <c r="M140" s="44"/>
      <c r="N140" s="44"/>
      <c r="O140" s="44"/>
    </row>
    <row r="141" spans="1:15" s="4" customFormat="1">
      <c r="A141" s="59"/>
      <c r="B141" s="55"/>
      <c r="C141" s="57"/>
      <c r="D141" s="60"/>
      <c r="E141" s="61" t="s">
        <v>20</v>
      </c>
      <c r="F141" s="60"/>
      <c r="G141" s="60"/>
      <c r="H141" s="60"/>
      <c r="I141" s="60">
        <f>TRUNC(SUM(I138:I140),2)</f>
        <v>1797.08</v>
      </c>
      <c r="J141" s="60"/>
      <c r="K141" s="60"/>
      <c r="L141" s="60">
        <f>SUM(L138:L140)</f>
        <v>156.65</v>
      </c>
      <c r="M141" s="60"/>
      <c r="N141" s="60"/>
      <c r="O141" s="60">
        <f>SUM(O138:O140)</f>
        <v>1953.73</v>
      </c>
    </row>
    <row r="142" spans="1:15">
      <c r="A142" s="4"/>
      <c r="B142" s="4"/>
      <c r="C142" s="4"/>
      <c r="D142" s="4"/>
      <c r="E142" s="47"/>
      <c r="F142" s="47"/>
      <c r="G142" s="47"/>
      <c r="H142" s="47"/>
      <c r="I142" s="44"/>
      <c r="J142" s="46"/>
      <c r="K142" s="47"/>
      <c r="L142" s="44"/>
      <c r="M142" s="46"/>
      <c r="N142" s="44"/>
      <c r="O142" s="44"/>
    </row>
    <row r="143" spans="1:15">
      <c r="A143" s="48"/>
      <c r="B143" s="49"/>
      <c r="C143" s="50"/>
      <c r="D143" s="48"/>
      <c r="E143" s="51" t="s">
        <v>21</v>
      </c>
      <c r="F143" s="52"/>
      <c r="G143" s="52"/>
      <c r="H143" s="52"/>
      <c r="I143" s="52">
        <f>I24+I32+I38+I47+I54+I61+I70+I91+I106+I124+I134+I141</f>
        <v>45011.94</v>
      </c>
      <c r="J143" s="52"/>
      <c r="K143" s="52"/>
      <c r="L143" s="52">
        <f t="shared" ref="L143:O143" si="23">L24+L32+L38+L47+L54+L61+L70+L91+L106+L124+L134+L141</f>
        <v>23104.080000000002</v>
      </c>
      <c r="M143" s="52"/>
      <c r="N143" s="52"/>
      <c r="O143" s="52">
        <f t="shared" si="23"/>
        <v>68116.02</v>
      </c>
    </row>
  </sheetData>
  <mergeCells count="17">
    <mergeCell ref="Q2:S2"/>
    <mergeCell ref="Q3:S3"/>
    <mergeCell ref="A11:K11"/>
    <mergeCell ref="E16:E17"/>
    <mergeCell ref="A16:A17"/>
    <mergeCell ref="F16:F17"/>
    <mergeCell ref="G16:G17"/>
    <mergeCell ref="B16:B17"/>
    <mergeCell ref="A12:E12"/>
    <mergeCell ref="A13:E13"/>
    <mergeCell ref="H12:I12"/>
    <mergeCell ref="H13:I13"/>
    <mergeCell ref="H14:I14"/>
    <mergeCell ref="D16:D17"/>
    <mergeCell ref="C16:C17"/>
    <mergeCell ref="N16:N17"/>
    <mergeCell ref="O16:O17"/>
  </mergeCells>
  <dataValidations count="2">
    <dataValidation type="list" allowBlank="1" showInputMessage="1" showErrorMessage="1" sqref="B24 B32 B38 B47 B54 B61 B70 B91 B106 B124 B134 B141">
      <formula1>orçamento!#REF!</formula1>
    </dataValidation>
    <dataValidation type="list" allowBlank="1" showInputMessage="1" showErrorMessage="1" sqref="B21:B22 B28:B30 B36 B42:B45 B51:B52 B58:B59 B65:B68 B74:B89 B95:B104 B110:B122 B128:B132 B138:B139">
      <formula1>$Q$4:$Q$8</formula1>
    </dataValidation>
  </dataValidations>
  <printOptions horizontalCentered="1"/>
  <pageMargins left="0.15748031496062992" right="0.15748031496062992" top="0.39370078740157483" bottom="0.35433070866141736" header="0.51181102362204722" footer="0.15748031496062992"/>
  <pageSetup paperSize="9" scale="75" fitToHeight="2" orientation="landscape" r:id="rId1"/>
  <headerFooter alignWithMargins="0">
    <oddFooter xml:space="preserve">&amp;L&amp;8Divisão de Arquitetura e Engenharia - MP&amp;C&amp;8                            Promotorias de Justiça Especializadas&amp;R&amp;8    Página &amp;P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35"/>
  <sheetViews>
    <sheetView workbookViewId="0"/>
  </sheetViews>
  <sheetFormatPr defaultRowHeight="12.75"/>
  <sheetData>
    <row r="1" spans="1:1">
      <c r="A1" s="1"/>
    </row>
    <row r="2" spans="1:1">
      <c r="A2" s="1"/>
    </row>
    <row r="3" spans="1:1">
      <c r="A3" s="2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Plan2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xpadmin</cp:lastModifiedBy>
  <cp:lastPrinted>2025-07-22T18:19:09Z</cp:lastPrinted>
  <dcterms:created xsi:type="dcterms:W3CDTF">2002-09-10T17:09:47Z</dcterms:created>
  <dcterms:modified xsi:type="dcterms:W3CDTF">2025-08-07T17:24:55Z</dcterms:modified>
</cp:coreProperties>
</file>